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7935" tabRatio="884" activeTab="1"/>
  </bookViews>
  <sheets>
    <sheet name="Village info" sheetId="39" r:id="rId1"/>
    <sheet name="1" sheetId="2" r:id="rId2"/>
    <sheet name="2" sheetId="1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46" r:id="rId14"/>
    <sheet name="14" sheetId="47" r:id="rId15"/>
    <sheet name="15" sheetId="48" r:id="rId16"/>
    <sheet name="Sheet4" sheetId="45" r:id="rId17"/>
  </sheets>
  <calcPr calcId="125725"/>
  <fileRecoveryPr autoRecover="0"/>
</workbook>
</file>

<file path=xl/calcChain.xml><?xml version="1.0" encoding="utf-8"?>
<calcChain xmlns="http://schemas.openxmlformats.org/spreadsheetml/2006/main">
  <c r="F6" i="47"/>
  <c r="I25" i="46"/>
  <c r="G25"/>
  <c r="J25" s="1"/>
  <c r="J24"/>
  <c r="I24"/>
  <c r="G24"/>
  <c r="J23"/>
  <c r="G23"/>
  <c r="I22"/>
  <c r="G22"/>
  <c r="J22" s="1"/>
  <c r="J21"/>
  <c r="I21"/>
  <c r="G21"/>
  <c r="J20"/>
  <c r="I20"/>
  <c r="G20"/>
  <c r="I19"/>
  <c r="G19"/>
  <c r="J19" s="1"/>
  <c r="I18"/>
  <c r="G18"/>
  <c r="J18" s="1"/>
  <c r="J17"/>
  <c r="I17"/>
  <c r="G17"/>
  <c r="J16"/>
  <c r="I16"/>
  <c r="G16"/>
  <c r="I14"/>
  <c r="G14"/>
  <c r="J14" s="1"/>
  <c r="I13"/>
  <c r="G13"/>
  <c r="J13" s="1"/>
  <c r="J12"/>
  <c r="I12"/>
  <c r="G12"/>
  <c r="J11"/>
  <c r="I11"/>
  <c r="G11"/>
  <c r="I10"/>
  <c r="G10"/>
  <c r="J10" s="1"/>
  <c r="I9"/>
  <c r="G9"/>
  <c r="J9" s="1"/>
  <c r="J8"/>
  <c r="I8"/>
  <c r="G8"/>
  <c r="J7"/>
  <c r="I7"/>
  <c r="G7"/>
  <c r="I6"/>
  <c r="G6"/>
  <c r="J6" s="1"/>
  <c r="J5"/>
  <c r="G5"/>
  <c r="C36" i="3"/>
  <c r="C31"/>
  <c r="C48" i="5"/>
  <c r="D28" i="10"/>
  <c r="D20"/>
  <c r="F18"/>
  <c r="M7" i="9"/>
  <c r="D8" i="8"/>
  <c r="F8"/>
  <c r="C21" i="7"/>
  <c r="H14"/>
  <c r="F6"/>
  <c r="D39" i="5"/>
  <c r="F39"/>
  <c r="D30"/>
  <c r="F30"/>
  <c r="F28"/>
  <c r="F29"/>
  <c r="D22"/>
  <c r="F5"/>
  <c r="F6"/>
  <c r="F7"/>
  <c r="F8"/>
  <c r="F9"/>
  <c r="F10"/>
  <c r="F11"/>
  <c r="F12"/>
  <c r="F8" i="4"/>
  <c r="J26" i="3"/>
  <c r="J6"/>
  <c r="J7"/>
  <c r="J8"/>
  <c r="J9"/>
  <c r="J10"/>
  <c r="J11"/>
  <c r="J12"/>
  <c r="J13"/>
  <c r="J14"/>
  <c r="J16"/>
  <c r="J17"/>
  <c r="J18"/>
  <c r="J19"/>
  <c r="J20"/>
  <c r="J21"/>
  <c r="J22"/>
  <c r="J23"/>
  <c r="J24"/>
  <c r="J25"/>
  <c r="J5"/>
  <c r="G6"/>
  <c r="G7"/>
  <c r="G8"/>
  <c r="G9"/>
  <c r="G10"/>
  <c r="G11"/>
  <c r="G12"/>
  <c r="G13"/>
  <c r="G14"/>
  <c r="G16"/>
  <c r="G17"/>
  <c r="G18"/>
  <c r="G19"/>
  <c r="G20"/>
  <c r="G21"/>
  <c r="G22"/>
  <c r="G23"/>
  <c r="G24"/>
  <c r="G25"/>
  <c r="G5"/>
  <c r="I24"/>
  <c r="I22"/>
  <c r="I21"/>
  <c r="D7" i="4"/>
  <c r="F7" s="1"/>
  <c r="F10" s="1"/>
  <c r="D6"/>
  <c r="F6" s="1"/>
  <c r="D5"/>
  <c r="F5" s="1"/>
  <c r="F11" i="39"/>
  <c r="E4" i="2" s="1"/>
  <c r="C8" s="1"/>
  <c r="D6" i="1"/>
  <c r="F6" s="1"/>
  <c r="D5"/>
  <c r="F5" s="1"/>
  <c r="F21" i="5"/>
  <c r="I25" i="3"/>
  <c r="I19"/>
  <c r="I20"/>
  <c r="D11" i="10"/>
  <c r="F11" s="1"/>
  <c r="F10"/>
  <c r="F9"/>
  <c r="F7"/>
  <c r="F26"/>
  <c r="F27"/>
  <c r="F19"/>
  <c r="F17"/>
  <c r="F38" i="5"/>
  <c r="F36"/>
  <c r="F35"/>
  <c r="I17" i="3"/>
  <c r="I18"/>
  <c r="I16"/>
  <c r="D4" i="1"/>
  <c r="F4" s="1"/>
  <c r="E3" i="2"/>
  <c r="E8" s="1"/>
  <c r="F9" i="4"/>
  <c r="F27" i="5"/>
  <c r="F20"/>
  <c r="D13"/>
  <c r="D14" s="1"/>
  <c r="F4"/>
  <c r="F8" i="10"/>
  <c r="F6" i="8"/>
  <c r="F7"/>
  <c r="I6" i="3"/>
  <c r="I7"/>
  <c r="I8"/>
  <c r="I9"/>
  <c r="I10"/>
  <c r="I11"/>
  <c r="I12"/>
  <c r="I13"/>
  <c r="I14"/>
  <c r="D10" i="4" l="1"/>
  <c r="J26" i="46"/>
  <c r="F20" i="10"/>
  <c r="D12"/>
  <c r="F13" i="5"/>
  <c r="F14" s="1"/>
  <c r="C43" s="1"/>
  <c r="D2" i="1"/>
  <c r="F6" i="10"/>
  <c r="F12" s="1"/>
  <c r="C36" s="1"/>
  <c r="F25"/>
  <c r="F28" s="1"/>
  <c r="F37" i="5"/>
  <c r="D7" i="1"/>
  <c r="F7"/>
  <c r="F5" i="8"/>
  <c r="K7" i="9" s="1"/>
  <c r="F19" i="5"/>
  <c r="F22" s="1"/>
  <c r="G7" i="9"/>
  <c r="C10" i="2"/>
  <c r="C7" i="9" l="1"/>
  <c r="E4" i="6"/>
  <c r="C5" s="1"/>
  <c r="E7" i="9"/>
  <c r="D6" i="48"/>
  <c r="C31" i="46"/>
  <c r="C36"/>
  <c r="E6" i="11"/>
  <c r="D6" i="47" l="1"/>
  <c r="D7" s="1"/>
  <c r="D6" i="7"/>
  <c r="D7" s="1"/>
  <c r="H21"/>
  <c r="C22" s="1"/>
  <c r="O7" i="9" s="1"/>
  <c r="C14" i="7"/>
  <c r="C15" s="1"/>
  <c r="C6" i="12"/>
  <c r="I7" i="9"/>
  <c r="C8" s="1"/>
  <c r="F6" i="48" l="1"/>
  <c r="D7" s="1"/>
  <c r="C6" i="11"/>
  <c r="C7" s="1"/>
  <c r="C7" i="12" l="1"/>
  <c r="C8" s="1"/>
  <c r="D14" s="1"/>
</calcChain>
</file>

<file path=xl/sharedStrings.xml><?xml version="1.0" encoding="utf-8"?>
<sst xmlns="http://schemas.openxmlformats.org/spreadsheetml/2006/main" count="425" uniqueCount="221">
  <si>
    <t>{ÉVÉÇxªÉ¨ÉÉxÉ (Ê¨É.¨ÉÒ.)</t>
  </si>
  <si>
    <t xml:space="preserve"> </t>
  </si>
  <si>
    <t>MÉÉ´ÉÉSÉä {ÉVÉÇxªÉ¨ÉÉxÉ (Ê¨É.¨ÉÒ.)</t>
  </si>
  <si>
    <t xml:space="preserve">1. {ÉVÉÇxªÉ¨ÉÉxÉÉxÉä ={É±É¤vÉ ½þÉähÉÉ®äú {ÉÉhÉÒ </t>
  </si>
  <si>
    <t>{ÉÉhÉ±ÉÉä]õ IÉäjÉ (½äþ)</t>
  </si>
  <si>
    <r>
      <t xml:space="preserve"> ={É±É¤vÉ ½þÉähÉÉ®äú {ÉÉhÉÒ (</t>
    </r>
    <r>
      <rPr>
        <sz val="14"/>
        <rFont val="Calibri"/>
        <family val="2"/>
        <scheme val="minor"/>
      </rPr>
      <t xml:space="preserve">TCM </t>
    </r>
    <r>
      <rPr>
        <sz val="18"/>
        <rFont val="DV-TTSurekh"/>
        <family val="5"/>
      </rPr>
      <t xml:space="preserve"> )</t>
    </r>
  </si>
  <si>
    <t xml:space="preserve"> =</t>
  </si>
  <si>
    <t>TCM</t>
  </si>
  <si>
    <t>5= 3x4x365/10,00,000</t>
  </si>
  <si>
    <t>5 = (3x4)/100</t>
  </si>
  <si>
    <t>x</t>
  </si>
  <si>
    <t>6. JÉ®úÒ{É ½ÆþMÉÉ¨ÉÉiÉ ºÉÆ®úÊIÉiÉ ËºÉSÉxÉÉºÉÉ`öÒ +É´É¶ªÉEò {ÉÉhÉÒºÉÉ`öÉ</t>
  </si>
  <si>
    <t xml:space="preserve"> ºÉÆ®úÊIÉiÉ ËºÉSÉxÉÉºÉÉ`öÒ +É´É¶ªÉEò {ÉÉhÉÒºÉÉ`öÉ  </t>
  </si>
  <si>
    <r>
      <t xml:space="preserve">0.10 </t>
    </r>
    <r>
      <rPr>
        <b/>
        <sz val="14"/>
        <color theme="1"/>
        <rFont val="Calibri"/>
        <family val="2"/>
        <scheme val="minor"/>
      </rPr>
      <t>x</t>
    </r>
    <r>
      <rPr>
        <b/>
        <sz val="18"/>
        <color theme="1"/>
        <rFont val="DV-TTSurekh"/>
        <family val="5"/>
      </rPr>
      <t xml:space="preserve"> JÉ®úÒ{É ½ÆþMÉÉ¨ÉÉiÉÒ±É Ê{ÉEòÉÆSÉÒ {ÉÉhªÉÉSÉÒ MÉ®úVÉ (</t>
    </r>
    <r>
      <rPr>
        <b/>
        <sz val="14"/>
        <color theme="1"/>
        <rFont val="Calibri"/>
        <family val="2"/>
        <scheme val="minor"/>
      </rPr>
      <t>TCM )</t>
    </r>
  </si>
  <si>
    <t>5= (3x4)/100</t>
  </si>
  <si>
    <t xml:space="preserve"> {ÉÉhÉ±ÉÉä]õ IÉäjÉ (½äþ)    </t>
  </si>
  <si>
    <t xml:space="preserve"> -</t>
  </si>
  <si>
    <t xml:space="preserve">                      -</t>
  </si>
  <si>
    <t xml:space="preserve"> +</t>
  </si>
  <si>
    <t>अ.क्र.</t>
  </si>
  <si>
    <t>चारा पिके</t>
  </si>
  <si>
    <t>संख्या</t>
  </si>
  <si>
    <t>सोयाबीन</t>
  </si>
  <si>
    <t>भुईमुग</t>
  </si>
  <si>
    <t>क्षेत्र हे.</t>
  </si>
  <si>
    <t>मका</t>
  </si>
  <si>
    <t>पिकाचे नाव</t>
  </si>
  <si>
    <t>पाझर तलाव</t>
  </si>
  <si>
    <t>बाजरी</t>
  </si>
  <si>
    <t>मुग</t>
  </si>
  <si>
    <t>उडिद</t>
  </si>
  <si>
    <t>कांदा</t>
  </si>
  <si>
    <t>क्षेत्र (हे)</t>
  </si>
  <si>
    <t>अंतर्गत</t>
  </si>
  <si>
    <t>जलयुक्त शिवार अभियान</t>
  </si>
  <si>
    <t>१.गावाची पायाभुत माहिती</t>
  </si>
  <si>
    <t>अक्षांशः</t>
  </si>
  <si>
    <t>रेखांशः</t>
  </si>
  <si>
    <t>तालुका :</t>
  </si>
  <si>
    <t>गावाचे भौगोलिक क्षेत्र :</t>
  </si>
  <si>
    <t>गावातील</t>
  </si>
  <si>
    <t>अ)जनावरांची संख्याः</t>
  </si>
  <si>
    <t>ब) शेळया व मेंढया :</t>
  </si>
  <si>
    <t>क) कुक्कुट पालन (पक्षीसंख्या):</t>
  </si>
  <si>
    <t>सुक्ष्म पाणलोट संख्याः</t>
  </si>
  <si>
    <t>पावसाचे एकूण दिवस</t>
  </si>
  <si>
    <t>गावाच्या निवडीसाठी वापरलेले निकष</t>
  </si>
  <si>
    <t>पहिला निकष</t>
  </si>
  <si>
    <t>यावर्षी टंचाई घोषित     (५० पेक्षा कमी पेसेवारी</t>
  </si>
  <si>
    <t>टँकरने पाणी पुरवठा</t>
  </si>
  <si>
    <t>अति शोषित</t>
  </si>
  <si>
    <t>दुसरा निकष</t>
  </si>
  <si>
    <t>तिसरा निकष</t>
  </si>
  <si>
    <t>चौथा निकष</t>
  </si>
  <si>
    <t>पाचवा निकष</t>
  </si>
  <si>
    <t>सहावा निकष</t>
  </si>
  <si>
    <t>भाग -१</t>
  </si>
  <si>
    <t>पाणलोट क्षेत्र (हे.)</t>
  </si>
  <si>
    <t>गावाचे सरासरी पर्जन्यमान : मि.मी.</t>
  </si>
  <si>
    <t>गावाचे नांवः</t>
  </si>
  <si>
    <t>गावाची एकूण लोकसंख्या :</t>
  </si>
  <si>
    <t xml:space="preserve">2.1. {ÉÉhªÉÉSÉÉ iÉÉ³äý¤ÉÆnù </t>
  </si>
  <si>
    <t>पाणी सर्वांसाठी - टंचाईमुक्त महाराष्ट्र २०१९</t>
  </si>
  <si>
    <t xml:space="preserve"> --</t>
  </si>
  <si>
    <t>५० टक्के पेक्षा जास्त पुर्ण झालेला पाणलोटातील गाव ( IWMP phase १,२,३/RIDF/VIIDP/गतीमान/कोरडवाहू शेती अभियान</t>
  </si>
  <si>
    <t>हरभरा</t>
  </si>
  <si>
    <t>पाणलोट मंजुर असलेले गाव</t>
  </si>
  <si>
    <t>गेल्या 5 वर्षात किमान एकदा तरी टंचाई घोषित गाव</t>
  </si>
  <si>
    <r>
      <t>76</t>
    </r>
    <r>
      <rPr>
        <vertAlign val="superscript"/>
        <sz val="12"/>
        <color theme="1"/>
        <rFont val="Mangal"/>
        <family val="1"/>
      </rPr>
      <t>0</t>
    </r>
    <r>
      <rPr>
        <sz val="12"/>
        <color theme="1"/>
        <rFont val="Mangal"/>
        <family val="1"/>
      </rPr>
      <t>21'60''E</t>
    </r>
  </si>
  <si>
    <r>
      <t>19</t>
    </r>
    <r>
      <rPr>
        <vertAlign val="superscript"/>
        <sz val="12"/>
        <color theme="1"/>
        <rFont val="Mangal"/>
        <family val="1"/>
      </rPr>
      <t>0</t>
    </r>
    <r>
      <rPr>
        <sz val="12"/>
        <color theme="1"/>
        <rFont val="Mangal"/>
        <family val="1"/>
      </rPr>
      <t>27'25''N</t>
    </r>
  </si>
  <si>
    <t>EòÉ®ÆúVÉÉ</t>
  </si>
  <si>
    <t>जिल्हा :</t>
  </si>
  <si>
    <t>´ÉÉÊ¶É¨É</t>
  </si>
  <si>
    <t>वरीलप्रमाणे निकष क्र.  5  नुसार गावाची निवड करण्यात आलेली आहे.</t>
  </si>
  <si>
    <t xml:space="preserve"> +ÉJÉÉiÉ´ÉÉb÷É</t>
  </si>
  <si>
    <t>२. पर्जन्यामुळे मिळणारा अपधाव (स्ट्रेंज तक्त्यानुसार)</t>
  </si>
  <si>
    <t>गावाचे पर्जन्यमान</t>
  </si>
  <si>
    <t>पाणलोटाचा प्रकार</t>
  </si>
  <si>
    <t>मिळणारा अपधाव प्रति हे.</t>
  </si>
  <si>
    <t>एकुण अपधाव टी.सी.एम</t>
  </si>
  <si>
    <t>उतार ५ टक्के पेक्षा कमी</t>
  </si>
  <si>
    <t>उतार - ५ ते २०%</t>
  </si>
  <si>
    <t>उतार २० टक्के पेक्षा जास्त</t>
  </si>
  <si>
    <t>एकुण</t>
  </si>
  <si>
    <t>अ. क्र.</t>
  </si>
  <si>
    <t>कामाचे नाव</t>
  </si>
  <si>
    <t>झालेली कामे संख्या / हे.</t>
  </si>
  <si>
    <t>एकुण साठवण क्षमता (टी.सी.एम.)</t>
  </si>
  <si>
    <t>पावसाळ्यातील एकुण भरण संख्या</t>
  </si>
  <si>
    <t>प्रभावी साठवण क्षमता (टी.सी.एम.)</t>
  </si>
  <si>
    <t>बाष्पीभवन (%)</t>
  </si>
  <si>
    <t>उर्वरित उपलब्ध पाणी (टी.सी.एम.)</t>
  </si>
  <si>
    <t>एकुण उपलब्ध होणारा पाणीसाठा (टी.सी.एम.)</t>
  </si>
  <si>
    <t>७)</t>
  </si>
  <si>
    <t>8) = 100- ७)</t>
  </si>
  <si>
    <t>९) = ६) x ८) / १००</t>
  </si>
  <si>
    <t>६) = ४) x ५)</t>
  </si>
  <si>
    <t>५)</t>
  </si>
  <si>
    <t>४)</t>
  </si>
  <si>
    <t>३)</t>
  </si>
  <si>
    <t>२)</t>
  </si>
  <si>
    <t>१)</t>
  </si>
  <si>
    <t>सलग समतल चर</t>
  </si>
  <si>
    <t>खोल सलग समतल चर</t>
  </si>
  <si>
    <t>कंपार्टमेंट बंडिंग</t>
  </si>
  <si>
    <t>ढाळीचे बांध बंदिस्ती</t>
  </si>
  <si>
    <t>मजगी</t>
  </si>
  <si>
    <t>शेत-तळे (प्लास्टिक विरहित)</t>
  </si>
  <si>
    <t>बोडी</t>
  </si>
  <si>
    <t>माती नाला बांध</t>
  </si>
  <si>
    <t>सीमेंट नाला बांध (असल्यास खोलीकारणासह)</t>
  </si>
  <si>
    <t>नाला खोलीकरण (स्वतंत्र)</t>
  </si>
  <si>
    <t>ल पा जलसंधारण व ल. पा. जि.प.</t>
  </si>
  <si>
    <t>सिमेंट नाला बांध (असल्यास खोलीकारणासह)</t>
  </si>
  <si>
    <t>के. टी. वेयर</t>
  </si>
  <si>
    <t>गाव तलाव</t>
  </si>
  <si>
    <t>साठवण तलाव</t>
  </si>
  <si>
    <t>सिंचन तलाव</t>
  </si>
  <si>
    <t>उपसा सिंचन योजना</t>
  </si>
  <si>
    <t>वन तलाव</t>
  </si>
  <si>
    <t>वन तळे</t>
  </si>
  <si>
    <t>३.१ प्रकाल्पापुर्वी झालेल्या मृद व जल संधारण कामांमुळे उपलब्ध होणारा पाणीसाठा</t>
  </si>
  <si>
    <t>४. पिण्याच्या पाण्याची एकुण गरज</t>
  </si>
  <si>
    <t>अ. क्र</t>
  </si>
  <si>
    <t>बाब</t>
  </si>
  <si>
    <t xml:space="preserve">प्रति दिन आवश्यक पाणी </t>
  </si>
  <si>
    <t>एकुण आवश्यक पाण्याची गरज (वार्षिक) (टी.सी.एम.)</t>
  </si>
  <si>
    <t>माणसे</t>
  </si>
  <si>
    <t>जनावरे</t>
  </si>
  <si>
    <t>शेळ्या - मेंढ्या</t>
  </si>
  <si>
    <t>कुक्कुट-पालन</t>
  </si>
  <si>
    <t>सार्वजनिक ठिकाणांची गरज</t>
  </si>
  <si>
    <t>५.१) खरीप हंगामातील पिकांच्या पाण्याची गरज</t>
  </si>
  <si>
    <t>क्षेत्र (हे.)</t>
  </si>
  <si>
    <t>आवश्यक पाणी (मि. मि.)</t>
  </si>
  <si>
    <t>एकुण आवश्यक पाणी (टी.सी.एम.)</t>
  </si>
  <si>
    <t>ख. ज्वारी</t>
  </si>
  <si>
    <t>चार पिके</t>
  </si>
  <si>
    <t>इतर</t>
  </si>
  <si>
    <t>ख. भुईमुग</t>
  </si>
  <si>
    <t>ख. सुर्यफुल</t>
  </si>
  <si>
    <t>५.२) खरीप हंगामातील भाजीपाला पिके</t>
  </si>
  <si>
    <t>अ.क्र</t>
  </si>
  <si>
    <t>पिकाचे क्षेत्र (हे.)</t>
  </si>
  <si>
    <t>टोमेटो</t>
  </si>
  <si>
    <t>५.३) खरीप हंगामातील द्वि-हंगामी पिके (कापूस, तूर, मिरची, हळद इत्यादी)</t>
  </si>
  <si>
    <t>कापूस</t>
  </si>
  <si>
    <t>तूर</t>
  </si>
  <si>
    <t>५.४) वार्षिक पिके (फळबागा, उस इ.)</t>
  </si>
  <si>
    <r>
      <t>ऊस</t>
    </r>
    <r>
      <rPr>
        <sz val="11"/>
        <color theme="1"/>
        <rFont val="Calibri"/>
        <family val="2"/>
        <scheme val="minor"/>
      </rPr>
      <t xml:space="preserve"> </t>
    </r>
  </si>
  <si>
    <t xml:space="preserve">डाळिंब </t>
  </si>
  <si>
    <t>द्राक्षे</t>
  </si>
  <si>
    <t>५.५) खरीप हंगामासाठी पिकांना लागणाऱ्या पाण्याची एकुण गरज</t>
  </si>
  <si>
    <t>5.1 x  5.2  x  5.3 [१/२ गरज]  x   5.4 [१/३ गरज]</t>
  </si>
  <si>
    <t>खरीप हंगामासाठी संरक्षित सिंचनाची गरज / खरीप हंगामासाठी उपलब्ध पाणीसाठा</t>
  </si>
  <si>
    <t>=</t>
  </si>
  <si>
    <t>/</t>
  </si>
  <si>
    <t>७.२ खरीप हंगामातील संरक्षित सिंचनासाठी अतिरिक्त पाणीसाठ्या ची गरज</t>
  </si>
  <si>
    <t>(खरीप संरक्षित सिंचन निर्देशांक १ पेक्षा जास्त असल्यास)</t>
  </si>
  <si>
    <t>७.१ खरीप संरक्षित सिंचन निर्देशांक</t>
  </si>
  <si>
    <t xml:space="preserve">खरीप हंगामासाठी संरक्षित सिंचनाची गरज </t>
  </si>
  <si>
    <t>-</t>
  </si>
  <si>
    <t>खरीप हंगामासाठी अस्तित्वातील उपलब्ध पाणीसाठा</t>
  </si>
  <si>
    <t>७.३ खरीप हंगामातील संरक्षित सिंचनाची गरज भागविल्यानंतर शिल्लक पाणीसाठा</t>
  </si>
  <si>
    <t>(खरीप संरक्षित सिंचन निर्देशांक १ पेक्षा कमी असल्यास)</t>
  </si>
  <si>
    <t>बिगर शेत-जमिनीची पाण्याची गरज</t>
  </si>
  <si>
    <t>जमिनीचा प्रकार</t>
  </si>
  <si>
    <t>पाण्याची गरज (मि. मि.)</t>
  </si>
  <si>
    <t>एकुण पाण्याची गरज (टी.सी.एम.)</t>
  </si>
  <si>
    <t>कायम पड / चालू पड / बिगर शेती</t>
  </si>
  <si>
    <t>कुरण / गवत / गायरान</t>
  </si>
  <si>
    <t>वनक्षेत्र</t>
  </si>
  <si>
    <t>रब्बी व उन्हाळी हंगामासाठी शिल्लक पाणी (टी.सी.एम.)</t>
  </si>
  <si>
    <t>रब्बी व उन्हाळी हंगामासाठी शिल्लक पाणी</t>
  </si>
  <si>
    <t>पर्जन्यामानातून उपलब्ध होणारे पाणी</t>
  </si>
  <si>
    <t xml:space="preserve">पर्जन्यामुळे होणारा अपधाव </t>
  </si>
  <si>
    <t>पिण्याच्या पाण्याची एकुण गरज</t>
  </si>
  <si>
    <t>खरीप हंगामातील लागवडीखालील पिकांची गरज</t>
  </si>
  <si>
    <t>बिगर शेत जमिनीची पाण्याची एकुण गरज</t>
  </si>
  <si>
    <t>+</t>
  </si>
  <si>
    <t>रब्बी हंगामासाठी गृहीत धरलेला उपलब्ध पाणीसाठा</t>
  </si>
  <si>
    <t>संरक्षित सिंचनाची गरज भागविल्यानंतर खरीपसाठीचा शिल्लक पाणीसाठा</t>
  </si>
  <si>
    <t>गाव पाणलोटाच्या बाहेरून उपलब्ध होणारे पाणी</t>
  </si>
  <si>
    <t>गहू</t>
  </si>
  <si>
    <t>रब्बी ज्वारी</t>
  </si>
  <si>
    <t>गळीत धान्य</t>
  </si>
  <si>
    <t>१०. रब्बी व उन्हाळी हंगामातील पिकांची पाण्याची गरज</t>
  </si>
  <si>
    <t>१०.१ रब्बी हंगामातील प्रमुख पिके</t>
  </si>
  <si>
    <t>१०.२ रब्बी हंगामातील भाजीपाला पिके</t>
  </si>
  <si>
    <t>१०.३ उन्हाळी हंगामातील पिके</t>
  </si>
  <si>
    <t>रब्बी व उन्हाळी हंगामातील पिकांच्या पाण्याची एकुण गरज</t>
  </si>
  <si>
    <t>रब्बी व उन्हाळी हंगामातील पेरलेल्या पिकांच्या पाण्याची गरज [(१०.१) + (१०.२) + (१०.३)]</t>
  </si>
  <si>
    <t>खरीप हंगामातील पेरलेल्या द्वि-हंगामी व वार्षिक पिकांची उर्वरित पाण्याची गरज [(५.६)]</t>
  </si>
  <si>
    <t>(१०.१) +  (१०.२)  +  (१०.३)  + (५.६)</t>
  </si>
  <si>
    <t>५.६) खरीप हंगामामधील द्वि-हंगामी व वार्षिक पिकांची उर्वरित गरज</t>
  </si>
  <si>
    <t>लांब खरीप किवा द्वि-हंगामी पिकांची उर्वरित गरज + वार्षिक पिकांची उर्वरित गरज</t>
  </si>
  <si>
    <t>५.३) [१/२ गरज] + ५.४) [२/३ गरज]</t>
  </si>
  <si>
    <t>११. रब्बी व उन्हाळी हंगामाच्या शेवटी शिल्लक पाणी (टी.सी.एम)</t>
  </si>
  <si>
    <t>रब्बी व उन्हाळी हंगामाच्या शेवटी शिल्लक पाणी</t>
  </si>
  <si>
    <t>रब्बी व उन्हाळी हंगामाच्या सुरुवातीला उपलब्ध पाणी (टी.सी.एम.)</t>
  </si>
  <si>
    <t>रब्बी व उन्हाळी हंगामातील पिकांची गरज (टी.सी.एम.)</t>
  </si>
  <si>
    <t>१२. रब्बी जल वापर निर्देशांक</t>
  </si>
  <si>
    <t>रब्बी व उन्हाळी हंगामातील पिकांची पाण्याची गरज (टी.सी.एम.)</t>
  </si>
  <si>
    <t>निष्कर्ष</t>
  </si>
  <si>
    <t>रब्बी जल वापर निर्देशांक १ पेक्षा कमी</t>
  </si>
  <si>
    <t>रब्बी जल-वापर निर्देशांक १ पेक्षा जास्त</t>
  </si>
  <si>
    <t>सुरक्षित स्थिती</t>
  </si>
  <si>
    <t>असुरक्षित स्थिती</t>
  </si>
  <si>
    <t>३.२) खरीप हंगामासाठी गृहीत धरलेला उपलब्ध पाणीसाठा</t>
  </si>
  <si>
    <t>एकुण उपलब्ध पाणीसाठा (वरील प्रमाणे) x ०.५</t>
  </si>
  <si>
    <t>३.३) रब्बी हंगामासाठी गृहीत धरलेला उपलब्ध पाणीसाठा</t>
  </si>
  <si>
    <t>प्रस्तावित कामे संख्या / हे.</t>
  </si>
  <si>
    <t>१३.२) खरीप हंगामासाठी नवीन कामांतून उपलब्ध पाणीसाठा</t>
  </si>
  <si>
    <t>१३.३) रब्बी हंगामासाठी नवीन कामांतून उपलब्ध पाणीसाठा</t>
  </si>
  <si>
    <t>१३.१ नवीन प्रस्तावित मृद व जल संधारण कामांमुळे उपलब्ध होणारा पाणीसाठा</t>
  </si>
  <si>
    <t>खरीप हंगामासाठी संरक्षित सिंचनाची गरज</t>
  </si>
  <si>
    <t>खरीप हंगामासाठी अस्तित्वातील कामांमुळे उपलब्ध पाणीसाठा + खरीप साठी नवीन कामांमुळे वाढीव पाणीसाठा</t>
  </si>
  <si>
    <t>१४ सुधारित खरीप संरक्षित सिंचन निर्देशांक</t>
  </si>
  <si>
    <t>१४ सुधारित रब्बी जल-वापर निर्देशांक</t>
  </si>
  <si>
    <t>रब्बी व उन्हाळी हंगामासाठी शिल्लक पाणी (९ प्रमाणे) + रब्बी साठी नवीन कामांमुळे वाढीव पाणीसाठा</t>
  </si>
  <si>
    <t>रब्बी व उन्हाळी हंगामातील पिकांच्या पाण्याची गरज</t>
  </si>
</sst>
</file>

<file path=xl/styles.xml><?xml version="1.0" encoding="utf-8"?>
<styleSheet xmlns="http://schemas.openxmlformats.org/spreadsheetml/2006/main">
  <numFmts count="4">
    <numFmt numFmtId="164" formatCode="[$-4000439]0"/>
    <numFmt numFmtId="165" formatCode="[$-4000439]0.#"/>
    <numFmt numFmtId="166" formatCode="0.000"/>
    <numFmt numFmtId="167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DV-TTSurekh"/>
      <family val="5"/>
    </font>
    <font>
      <sz val="18"/>
      <name val="DV-TTSurekh"/>
      <family val="5"/>
    </font>
    <font>
      <b/>
      <sz val="18"/>
      <color theme="1"/>
      <name val="DV-TTSurekh"/>
      <family val="5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DVB-TTYogesh"/>
      <family val="5"/>
    </font>
    <font>
      <sz val="10"/>
      <color theme="1"/>
      <name val="DVB-TTYogesh"/>
      <family val="5"/>
    </font>
    <font>
      <sz val="12"/>
      <color theme="1"/>
      <name val="DVB-TTYogesh"/>
      <family val="5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6"/>
      <color theme="1"/>
      <name val="Mangal"/>
      <family val="1"/>
    </font>
    <font>
      <b/>
      <sz val="12"/>
      <color theme="1"/>
      <name val="DVB-TTYogesh"/>
      <family val="5"/>
    </font>
    <font>
      <b/>
      <sz val="14"/>
      <color theme="1"/>
      <name val="Mangal"/>
      <family val="1"/>
    </font>
    <font>
      <b/>
      <sz val="12"/>
      <color theme="1"/>
      <name val="Mangal"/>
      <family val="1"/>
    </font>
    <font>
      <sz val="12"/>
      <color theme="1"/>
      <name val="Mangal"/>
      <family val="1"/>
    </font>
    <font>
      <b/>
      <sz val="16"/>
      <color theme="1"/>
      <name val="Mangal"/>
      <family val="1"/>
    </font>
    <font>
      <sz val="18"/>
      <color theme="1"/>
      <name val="Mangal"/>
      <family val="1"/>
    </font>
    <font>
      <sz val="12"/>
      <color rgb="FF000000"/>
      <name val="Mangal"/>
      <family val="1"/>
    </font>
    <font>
      <sz val="10"/>
      <color theme="1"/>
      <name val="Mangal"/>
      <family val="1"/>
    </font>
    <font>
      <sz val="11"/>
      <color theme="1"/>
      <name val="Mangal"/>
      <family val="1"/>
    </font>
    <font>
      <sz val="12"/>
      <color rgb="FF000000"/>
      <name val="DV-TTSurekh"/>
      <family val="5"/>
    </font>
    <font>
      <sz val="12"/>
      <color theme="1"/>
      <name val="DV-TTSurekh"/>
      <family val="5"/>
    </font>
    <font>
      <vertAlign val="superscript"/>
      <sz val="12"/>
      <color theme="1"/>
      <name val="Mangal"/>
      <family val="1"/>
    </font>
    <font>
      <sz val="22"/>
      <color theme="1"/>
      <name val="DV-TTSurekh"/>
      <family val="5"/>
    </font>
    <font>
      <sz val="18"/>
      <name val="Mangal"/>
      <family val="1"/>
    </font>
    <font>
      <sz val="14"/>
      <color rgb="FF000000"/>
      <name val="Mangal"/>
      <family val="1"/>
    </font>
    <font>
      <b/>
      <sz val="14"/>
      <color rgb="FF000000"/>
      <name val="Mangal"/>
      <family val="1"/>
    </font>
    <font>
      <b/>
      <sz val="12"/>
      <color rgb="FF000000"/>
      <name val="DV-TTSurekh"/>
      <family val="5"/>
    </font>
    <font>
      <sz val="14"/>
      <name val="Mangal"/>
      <family val="1"/>
    </font>
    <font>
      <b/>
      <sz val="12"/>
      <color rgb="FF000000"/>
      <name val="Mangal"/>
      <family val="1"/>
    </font>
    <font>
      <sz val="12"/>
      <name val="Mangal"/>
      <family val="1"/>
    </font>
    <font>
      <b/>
      <sz val="10"/>
      <color theme="1"/>
      <name val="Mangal"/>
      <family val="1"/>
    </font>
    <font>
      <sz val="12"/>
      <color rgb="FF000000"/>
      <name val="Calibri"/>
      <family val="2"/>
      <scheme val="minor"/>
    </font>
    <font>
      <sz val="12"/>
      <name val="DV-TTSurekh"/>
      <family val="5"/>
    </font>
    <font>
      <b/>
      <sz val="11"/>
      <color theme="1"/>
      <name val="Mangal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left"/>
    </xf>
    <xf numFmtId="0" fontId="3" fillId="0" borderId="0" xfId="0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3" fillId="3" borderId="0" xfId="0" applyFont="1" applyFill="1"/>
    <xf numFmtId="0" fontId="8" fillId="3" borderId="1" xfId="1" applyFont="1" applyFill="1" applyBorder="1" applyAlignment="1">
      <alignment horizontal="center" vertical="center" wrapText="1" readingOrder="1"/>
    </xf>
    <xf numFmtId="0" fontId="3" fillId="3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/>
    <xf numFmtId="0" fontId="10" fillId="0" borderId="0" xfId="0" applyFont="1"/>
    <xf numFmtId="2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11" fillId="0" borderId="2" xfId="1" applyFont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/>
    </xf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21" fillId="0" borderId="1" xfId="0" applyFont="1" applyBorder="1"/>
    <xf numFmtId="0" fontId="21" fillId="0" borderId="0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/>
    <xf numFmtId="0" fontId="20" fillId="0" borderId="0" xfId="0" applyFont="1"/>
    <xf numFmtId="0" fontId="23" fillId="0" borderId="0" xfId="0" applyFont="1"/>
    <xf numFmtId="0" fontId="21" fillId="0" borderId="0" xfId="0" applyFont="1" applyAlignment="1"/>
    <xf numFmtId="0" fontId="14" fillId="0" borderId="0" xfId="0" applyFont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4" borderId="0" xfId="0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2" fontId="21" fillId="6" borderId="0" xfId="0" applyNumberFormat="1" applyFont="1" applyFill="1" applyAlignment="1">
      <alignment horizontal="center"/>
    </xf>
    <xf numFmtId="167" fontId="21" fillId="5" borderId="0" xfId="0" applyNumberFormat="1" applyFont="1" applyFill="1" applyAlignment="1">
      <alignment horizontal="center"/>
    </xf>
    <xf numFmtId="0" fontId="3" fillId="0" borderId="0" xfId="0" applyFont="1" applyAlignment="1"/>
    <xf numFmtId="2" fontId="21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2" fontId="21" fillId="6" borderId="0" xfId="0" applyNumberFormat="1" applyFont="1" applyFill="1" applyAlignment="1">
      <alignment horizontal="center" vertical="center"/>
    </xf>
    <xf numFmtId="1" fontId="21" fillId="6" borderId="0" xfId="0" applyNumberFormat="1" applyFont="1" applyFill="1" applyAlignment="1">
      <alignment horizontal="center" vertical="center"/>
    </xf>
    <xf numFmtId="2" fontId="15" fillId="2" borderId="0" xfId="1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0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2" xfId="1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2" fontId="32" fillId="3" borderId="0" xfId="1" applyNumberFormat="1" applyFont="1" applyFill="1" applyBorder="1" applyAlignment="1">
      <alignment horizontal="center" vertical="center" wrapText="1" readingOrder="1"/>
    </xf>
    <xf numFmtId="0" fontId="31" fillId="0" borderId="0" xfId="1" applyFont="1"/>
    <xf numFmtId="2" fontId="32" fillId="3" borderId="1" xfId="1" applyNumberFormat="1" applyFont="1" applyFill="1" applyBorder="1" applyAlignment="1">
      <alignment horizontal="center" vertical="top" wrapText="1" readingOrder="1"/>
    </xf>
    <xf numFmtId="166" fontId="32" fillId="3" borderId="1" xfId="1" applyNumberFormat="1" applyFont="1" applyFill="1" applyBorder="1" applyAlignment="1">
      <alignment horizontal="center" vertical="top" wrapText="1" readingOrder="1"/>
    </xf>
    <xf numFmtId="2" fontId="33" fillId="2" borderId="1" xfId="1" applyNumberFormat="1" applyFont="1" applyFill="1" applyBorder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35" fillId="0" borderId="2" xfId="1" applyFont="1" applyBorder="1" applyAlignment="1">
      <alignment horizontal="center"/>
    </xf>
    <xf numFmtId="0" fontId="33" fillId="3" borderId="1" xfId="1" applyFont="1" applyFill="1" applyBorder="1" applyAlignment="1">
      <alignment horizontal="center" vertical="top" wrapText="1" readingOrder="1"/>
    </xf>
    <xf numFmtId="0" fontId="32" fillId="3" borderId="1" xfId="1" applyFont="1" applyFill="1" applyBorder="1" applyAlignment="1">
      <alignment horizontal="center" vertical="top" wrapText="1" readingOrder="1"/>
    </xf>
    <xf numFmtId="0" fontId="32" fillId="3" borderId="1" xfId="1" applyFont="1" applyFill="1" applyBorder="1" applyAlignment="1">
      <alignment horizontal="left" vertical="top" wrapText="1" readingOrder="1"/>
    </xf>
    <xf numFmtId="0" fontId="35" fillId="2" borderId="1" xfId="1" applyFont="1" applyFill="1" applyBorder="1" applyAlignment="1">
      <alignment horizontal="center" vertical="top" wrapText="1" readingOrder="1"/>
    </xf>
    <xf numFmtId="0" fontId="33" fillId="2" borderId="1" xfId="1" applyFont="1" applyFill="1" applyBorder="1" applyAlignment="1">
      <alignment horizontal="left" vertical="top" wrapText="1" readingOrder="1"/>
    </xf>
    <xf numFmtId="0" fontId="36" fillId="3" borderId="1" xfId="1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horizontal="center"/>
    </xf>
    <xf numFmtId="0" fontId="37" fillId="0" borderId="2" xfId="1" applyFont="1" applyBorder="1" applyAlignment="1">
      <alignment horizontal="center"/>
    </xf>
    <xf numFmtId="0" fontId="37" fillId="0" borderId="0" xfId="1" applyFont="1" applyBorder="1" applyAlignment="1">
      <alignment horizontal="center"/>
    </xf>
    <xf numFmtId="0" fontId="37" fillId="0" borderId="0" xfId="1" applyFont="1" applyAlignment="1">
      <alignment horizontal="left"/>
    </xf>
    <xf numFmtId="0" fontId="37" fillId="0" borderId="0" xfId="1" applyFont="1"/>
    <xf numFmtId="0" fontId="21" fillId="3" borderId="0" xfId="0" applyFont="1" applyFill="1"/>
    <xf numFmtId="0" fontId="36" fillId="3" borderId="1" xfId="1" applyFont="1" applyFill="1" applyBorder="1" applyAlignment="1">
      <alignment horizontal="center" vertical="top" wrapText="1" readingOrder="1"/>
    </xf>
    <xf numFmtId="0" fontId="36" fillId="3" borderId="1" xfId="1" applyFont="1" applyFill="1" applyBorder="1" applyAlignment="1">
      <alignment horizontal="center" wrapText="1" readingOrder="1"/>
    </xf>
    <xf numFmtId="0" fontId="21" fillId="3" borderId="0" xfId="0" applyFont="1" applyFill="1" applyAlignment="1">
      <alignment vertical="center"/>
    </xf>
    <xf numFmtId="0" fontId="24" fillId="3" borderId="1" xfId="1" applyFont="1" applyFill="1" applyBorder="1" applyAlignment="1">
      <alignment horizontal="center" vertical="top" wrapText="1" readingOrder="1"/>
    </xf>
    <xf numFmtId="0" fontId="24" fillId="3" borderId="1" xfId="1" applyFont="1" applyFill="1" applyBorder="1" applyAlignment="1">
      <alignment horizontal="left" vertical="top" wrapText="1" readingOrder="1"/>
    </xf>
    <xf numFmtId="2" fontId="24" fillId="3" borderId="1" xfId="1" applyNumberFormat="1" applyFont="1" applyFill="1" applyBorder="1" applyAlignment="1">
      <alignment horizontal="center" vertical="center" wrapText="1" readingOrder="1"/>
    </xf>
    <xf numFmtId="0" fontId="21" fillId="3" borderId="1" xfId="0" applyFont="1" applyFill="1" applyBorder="1" applyAlignment="1">
      <alignment horizontal="center" vertical="center"/>
    </xf>
    <xf numFmtId="1" fontId="24" fillId="3" borderId="1" xfId="1" applyNumberFormat="1" applyFont="1" applyFill="1" applyBorder="1" applyAlignment="1">
      <alignment horizontal="center" vertical="center" wrapText="1" readingOrder="1"/>
    </xf>
    <xf numFmtId="166" fontId="24" fillId="3" borderId="1" xfId="1" applyNumberFormat="1" applyFont="1" applyFill="1" applyBorder="1" applyAlignment="1">
      <alignment horizontal="center" vertical="center" wrapText="1" readingOrder="1"/>
    </xf>
    <xf numFmtId="0" fontId="24" fillId="3" borderId="1" xfId="1" applyFont="1" applyFill="1" applyBorder="1" applyAlignment="1">
      <alignment horizontal="left" vertical="center" wrapText="1" readingOrder="1"/>
    </xf>
    <xf numFmtId="0" fontId="24" fillId="3" borderId="1" xfId="1" applyFont="1" applyFill="1" applyBorder="1" applyAlignment="1">
      <alignment horizontal="center" vertical="center" wrapText="1" readingOrder="1"/>
    </xf>
    <xf numFmtId="0" fontId="21" fillId="0" borderId="1" xfId="0" applyFont="1" applyBorder="1" applyAlignment="1">
      <alignment horizontal="left" wrapText="1"/>
    </xf>
    <xf numFmtId="0" fontId="36" fillId="2" borderId="3" xfId="1" applyFont="1" applyFill="1" applyBorder="1" applyAlignment="1">
      <alignment horizontal="center" vertical="top" wrapText="1" readingOrder="1"/>
    </xf>
    <xf numFmtId="0" fontId="36" fillId="2" borderId="4" xfId="1" applyFont="1" applyFill="1" applyBorder="1" applyAlignment="1">
      <alignment horizontal="center" vertical="top" wrapText="1" readingOrder="1"/>
    </xf>
    <xf numFmtId="0" fontId="36" fillId="2" borderId="1" xfId="1" applyFont="1" applyFill="1" applyBorder="1" applyAlignment="1">
      <alignment horizontal="left" vertical="top" wrapText="1" readingOrder="1"/>
    </xf>
    <xf numFmtId="2" fontId="36" fillId="2" borderId="1" xfId="1" applyNumberFormat="1" applyFont="1" applyFill="1" applyBorder="1" applyAlignment="1">
      <alignment horizontal="center" vertical="top" wrapText="1" readingOrder="1"/>
    </xf>
    <xf numFmtId="2" fontId="36" fillId="2" borderId="1" xfId="1" applyNumberFormat="1" applyFont="1" applyFill="1" applyBorder="1" applyAlignment="1">
      <alignment horizontal="center" vertical="center" wrapText="1" readingOrder="1"/>
    </xf>
    <xf numFmtId="0" fontId="21" fillId="2" borderId="1" xfId="0" applyFont="1" applyFill="1" applyBorder="1" applyAlignment="1">
      <alignment horizontal="center"/>
    </xf>
    <xf numFmtId="164" fontId="36" fillId="3" borderId="1" xfId="1" applyNumberFormat="1" applyFont="1" applyFill="1" applyBorder="1" applyAlignment="1">
      <alignment horizontal="center" vertical="center" wrapText="1" readingOrder="1"/>
    </xf>
    <xf numFmtId="164" fontId="24" fillId="3" borderId="1" xfId="1" applyNumberFormat="1" applyFont="1" applyFill="1" applyBorder="1" applyAlignment="1">
      <alignment horizontal="center" vertical="top" wrapText="1" readingOrder="1"/>
    </xf>
    <xf numFmtId="0" fontId="38" fillId="0" borderId="0" xfId="0" applyFont="1"/>
    <xf numFmtId="0" fontId="28" fillId="3" borderId="1" xfId="0" applyFont="1" applyFill="1" applyBorder="1"/>
    <xf numFmtId="0" fontId="21" fillId="3" borderId="1" xfId="0" applyFont="1" applyFill="1" applyBorder="1"/>
    <xf numFmtId="164" fontId="21" fillId="3" borderId="1" xfId="0" applyNumberFormat="1" applyFont="1" applyFill="1" applyBorder="1" applyAlignment="1">
      <alignment horizontal="center" vertical="top" wrapText="1"/>
    </xf>
    <xf numFmtId="0" fontId="36" fillId="3" borderId="1" xfId="1" applyFont="1" applyFill="1" applyBorder="1" applyAlignment="1">
      <alignment vertical="top" wrapText="1" readingOrder="1"/>
    </xf>
    <xf numFmtId="1" fontId="39" fillId="3" borderId="1" xfId="1" applyNumberFormat="1" applyFont="1" applyFill="1" applyBorder="1" applyAlignment="1">
      <alignment horizontal="center" vertical="center" wrapText="1" readingOrder="1"/>
    </xf>
    <xf numFmtId="0" fontId="39" fillId="3" borderId="1" xfId="1" applyFont="1" applyFill="1" applyBorder="1" applyAlignment="1">
      <alignment horizontal="center" vertical="center" wrapText="1" readingOrder="1"/>
    </xf>
    <xf numFmtId="2" fontId="39" fillId="3" borderId="1" xfId="1" applyNumberFormat="1" applyFont="1" applyFill="1" applyBorder="1" applyAlignment="1">
      <alignment horizontal="center" vertical="center" wrapText="1" readingOrder="1"/>
    </xf>
    <xf numFmtId="0" fontId="27" fillId="3" borderId="1" xfId="1" applyFont="1" applyFill="1" applyBorder="1" applyAlignment="1">
      <alignment horizontal="left" vertical="top" wrapText="1" readingOrder="1"/>
    </xf>
    <xf numFmtId="0" fontId="40" fillId="2" borderId="1" xfId="1" applyFont="1" applyFill="1" applyBorder="1" applyAlignment="1">
      <alignment horizontal="center" vertical="top" wrapText="1" readingOrder="1"/>
    </xf>
    <xf numFmtId="0" fontId="34" fillId="2" borderId="1" xfId="1" applyFont="1" applyFill="1" applyBorder="1" applyAlignment="1">
      <alignment horizontal="left" vertical="top" wrapText="1" readingOrder="1"/>
    </xf>
    <xf numFmtId="1" fontId="8" fillId="2" borderId="1" xfId="1" applyNumberFormat="1" applyFont="1" applyFill="1" applyBorder="1" applyAlignment="1">
      <alignment horizontal="center" vertical="center" wrapText="1" readingOrder="1"/>
    </xf>
    <xf numFmtId="2" fontId="8" fillId="2" borderId="1" xfId="1" applyNumberFormat="1" applyFont="1" applyFill="1" applyBorder="1" applyAlignment="1">
      <alignment horizontal="center" vertical="center" wrapText="1" readingOrder="1"/>
    </xf>
    <xf numFmtId="164" fontId="39" fillId="3" borderId="1" xfId="1" applyNumberFormat="1" applyFont="1" applyFill="1" applyBorder="1" applyAlignment="1">
      <alignment horizontal="center" vertical="center" wrapText="1" readingOrder="1"/>
    </xf>
    <xf numFmtId="2" fontId="24" fillId="3" borderId="1" xfId="1" applyNumberFormat="1" applyFont="1" applyFill="1" applyBorder="1" applyAlignment="1">
      <alignment horizontal="center" vertical="top" wrapText="1" readingOrder="1"/>
    </xf>
    <xf numFmtId="0" fontId="24" fillId="3" borderId="3" xfId="1" applyFont="1" applyFill="1" applyBorder="1" applyAlignment="1">
      <alignment horizontal="center" vertical="top" wrapText="1" readingOrder="1"/>
    </xf>
    <xf numFmtId="2" fontId="24" fillId="2" borderId="1" xfId="1" applyNumberFormat="1" applyFont="1" applyFill="1" applyBorder="1" applyAlignment="1">
      <alignment horizontal="center" vertical="center" wrapText="1" readingOrder="1"/>
    </xf>
    <xf numFmtId="0" fontId="21" fillId="0" borderId="0" xfId="0" applyFont="1" applyAlignment="1">
      <alignment horizontal="right" vertical="center"/>
    </xf>
    <xf numFmtId="0" fontId="20" fillId="0" borderId="0" xfId="0" applyFont="1" applyAlignment="1"/>
    <xf numFmtId="2" fontId="20" fillId="2" borderId="0" xfId="0" applyNumberFormat="1" applyFont="1" applyFill="1" applyAlignment="1">
      <alignment horizontal="center"/>
    </xf>
    <xf numFmtId="0" fontId="26" fillId="0" borderId="8" xfId="0" applyFont="1" applyBorder="1" applyAlignment="1">
      <alignment horizontal="center" vertical="top" wrapText="1"/>
    </xf>
    <xf numFmtId="0" fontId="26" fillId="0" borderId="9" xfId="0" applyFont="1" applyBorder="1" applyAlignment="1">
      <alignment horizontal="center" vertical="top" wrapText="1"/>
    </xf>
    <xf numFmtId="49" fontId="23" fillId="0" borderId="0" xfId="0" applyNumberFormat="1" applyFont="1"/>
    <xf numFmtId="49" fontId="21" fillId="0" borderId="0" xfId="0" applyNumberFormat="1" applyFont="1"/>
    <xf numFmtId="2" fontId="21" fillId="0" borderId="0" xfId="0" applyNumberFormat="1" applyFont="1"/>
    <xf numFmtId="0" fontId="21" fillId="0" borderId="0" xfId="0" applyFont="1" applyFill="1"/>
    <xf numFmtId="49" fontId="21" fillId="0" borderId="0" xfId="0" applyNumberFormat="1" applyFont="1" applyFill="1"/>
    <xf numFmtId="2" fontId="21" fillId="0" borderId="0" xfId="0" applyNumberFormat="1" applyFont="1" applyFill="1"/>
    <xf numFmtId="2" fontId="21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/>
    <xf numFmtId="2" fontId="23" fillId="0" borderId="0" xfId="0" applyNumberFormat="1" applyFont="1"/>
    <xf numFmtId="49" fontId="17" fillId="0" borderId="10" xfId="0" applyNumberFormat="1" applyFont="1" applyBorder="1" applyAlignment="1">
      <alignment horizontal="center" wrapText="1"/>
    </xf>
    <xf numFmtId="49" fontId="17" fillId="0" borderId="11" xfId="0" applyNumberFormat="1" applyFont="1" applyBorder="1" applyAlignment="1">
      <alignment horizontal="center" wrapText="1"/>
    </xf>
    <xf numFmtId="0" fontId="23" fillId="0" borderId="11" xfId="0" applyFont="1" applyBorder="1"/>
    <xf numFmtId="0" fontId="23" fillId="0" borderId="12" xfId="0" applyFont="1" applyBorder="1"/>
    <xf numFmtId="49" fontId="21" fillId="0" borderId="13" xfId="0" applyNumberFormat="1" applyFont="1" applyBorder="1"/>
    <xf numFmtId="2" fontId="21" fillId="0" borderId="0" xfId="0" applyNumberFormat="1" applyFont="1" applyBorder="1"/>
    <xf numFmtId="0" fontId="23" fillId="0" borderId="0" xfId="0" applyFont="1" applyBorder="1"/>
    <xf numFmtId="0" fontId="23" fillId="0" borderId="14" xfId="0" applyFont="1" applyBorder="1"/>
    <xf numFmtId="49" fontId="21" fillId="0" borderId="13" xfId="0" applyNumberFormat="1" applyFont="1" applyFill="1" applyBorder="1"/>
    <xf numFmtId="0" fontId="21" fillId="0" borderId="0" xfId="0" applyFont="1" applyFill="1" applyBorder="1"/>
    <xf numFmtId="2" fontId="21" fillId="0" borderId="0" xfId="0" applyNumberFormat="1" applyFont="1" applyFill="1" applyBorder="1"/>
    <xf numFmtId="0" fontId="21" fillId="0" borderId="13" xfId="0" applyFont="1" applyFill="1" applyBorder="1" applyAlignment="1"/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wrapText="1"/>
    </xf>
    <xf numFmtId="2" fontId="17" fillId="0" borderId="0" xfId="0" applyNumberFormat="1" applyFont="1" applyBorder="1"/>
    <xf numFmtId="0" fontId="21" fillId="0" borderId="0" xfId="0" applyFont="1" applyFill="1" applyBorder="1" applyAlignment="1"/>
    <xf numFmtId="2" fontId="17" fillId="0" borderId="0" xfId="0" applyNumberFormat="1" applyFont="1" applyFill="1" applyBorder="1"/>
    <xf numFmtId="49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/>
    <xf numFmtId="2" fontId="21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/>
    <xf numFmtId="0" fontId="21" fillId="0" borderId="16" xfId="0" applyFont="1" applyBorder="1"/>
    <xf numFmtId="0" fontId="23" fillId="0" borderId="17" xfId="0" applyFont="1" applyBorder="1"/>
    <xf numFmtId="2" fontId="17" fillId="2" borderId="16" xfId="0" applyNumberFormat="1" applyFont="1" applyFill="1" applyBorder="1" applyAlignment="1"/>
    <xf numFmtId="0" fontId="21" fillId="0" borderId="13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/>
    <xf numFmtId="0" fontId="23" fillId="0" borderId="16" xfId="0" applyFont="1" applyBorder="1"/>
    <xf numFmtId="2" fontId="21" fillId="0" borderId="16" xfId="0" applyNumberFormat="1" applyFont="1" applyBorder="1"/>
    <xf numFmtId="0" fontId="21" fillId="2" borderId="16" xfId="0" applyFont="1" applyFill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21" fillId="0" borderId="11" xfId="0" applyFont="1" applyBorder="1"/>
    <xf numFmtId="0" fontId="21" fillId="0" borderId="0" xfId="0" applyFont="1" applyBorder="1" applyAlignment="1">
      <alignment horizontal="center" wrapText="1"/>
    </xf>
    <xf numFmtId="164" fontId="20" fillId="0" borderId="0" xfId="0" applyNumberFormat="1" applyFont="1" applyAlignment="1">
      <alignment horizontal="center"/>
    </xf>
    <xf numFmtId="0" fontId="37" fillId="2" borderId="1" xfId="1" applyFont="1" applyFill="1" applyBorder="1" applyAlignment="1">
      <alignment horizontal="center" vertical="top" wrapText="1" readingOrder="1"/>
    </xf>
    <xf numFmtId="0" fontId="2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top"/>
    </xf>
    <xf numFmtId="0" fontId="37" fillId="0" borderId="0" xfId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2" fontId="21" fillId="0" borderId="0" xfId="0" applyNumberFormat="1" applyFont="1" applyBorder="1" applyAlignment="1">
      <alignment horizontal="center"/>
    </xf>
    <xf numFmtId="0" fontId="24" fillId="3" borderId="5" xfId="1" applyFont="1" applyFill="1" applyBorder="1" applyAlignment="1">
      <alignment horizontal="left" vertical="top" wrapText="1" readingOrder="1"/>
    </xf>
    <xf numFmtId="0" fontId="36" fillId="2" borderId="6" xfId="1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right" vertical="center"/>
    </xf>
    <xf numFmtId="165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2" xfId="0" applyNumberFormat="1" applyFont="1" applyBorder="1" applyAlignment="1">
      <alignment horizontal="center" wrapText="1"/>
    </xf>
    <xf numFmtId="0" fontId="41" fillId="0" borderId="0" xfId="0" applyFont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 applyAlignment="1">
      <alignment horizontal="right"/>
    </xf>
    <xf numFmtId="0" fontId="21" fillId="0" borderId="17" xfId="0" applyFont="1" applyBorder="1"/>
    <xf numFmtId="0" fontId="21" fillId="0" borderId="13" xfId="0" applyFont="1" applyBorder="1" applyAlignment="1">
      <alignment horizontal="right" vertical="center"/>
    </xf>
    <xf numFmtId="0" fontId="20" fillId="0" borderId="0" xfId="0" applyFont="1" applyBorder="1" applyAlignment="1"/>
    <xf numFmtId="0" fontId="21" fillId="0" borderId="15" xfId="0" applyFont="1" applyBorder="1" applyAlignment="1">
      <alignment horizontal="right" vertical="center"/>
    </xf>
    <xf numFmtId="2" fontId="20" fillId="2" borderId="16" xfId="0" applyNumberFormat="1" applyFont="1" applyFill="1" applyBorder="1" applyAlignment="1">
      <alignment horizontal="center"/>
    </xf>
    <xf numFmtId="0" fontId="20" fillId="0" borderId="16" xfId="0" applyFont="1" applyBorder="1"/>
    <xf numFmtId="0" fontId="20" fillId="0" borderId="0" xfId="0" applyFont="1" applyAlignment="1">
      <alignment horizontal="right" vertical="center"/>
    </xf>
    <xf numFmtId="0" fontId="21" fillId="0" borderId="2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2" fontId="21" fillId="3" borderId="2" xfId="0" applyNumberFormat="1" applyFont="1" applyFill="1" applyBorder="1" applyAlignment="1">
      <alignment horizontal="center"/>
    </xf>
    <xf numFmtId="2" fontId="21" fillId="3" borderId="0" xfId="0" applyNumberFormat="1" applyFont="1" applyFill="1" applyAlignment="1">
      <alignment horizontal="center"/>
    </xf>
    <xf numFmtId="2" fontId="21" fillId="2" borderId="0" xfId="0" applyNumberFormat="1" applyFont="1" applyFill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0" xfId="0" applyFont="1" applyBorder="1" applyAlignment="1"/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Fill="1" applyBorder="1"/>
    <xf numFmtId="49" fontId="21" fillId="0" borderId="0" xfId="0" applyNumberFormat="1" applyFont="1" applyFill="1" applyBorder="1"/>
    <xf numFmtId="49" fontId="17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/>
    <xf numFmtId="2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workbookViewId="0">
      <selection sqref="A1:J1"/>
    </sheetView>
  </sheetViews>
  <sheetFormatPr defaultRowHeight="20.25"/>
  <cols>
    <col min="1" max="1" width="3.85546875" style="26" customWidth="1"/>
    <col min="2" max="2" width="14.85546875" style="26" customWidth="1"/>
    <col min="3" max="3" width="24.5703125" style="26" customWidth="1"/>
    <col min="4" max="4" width="14.7109375" style="26" customWidth="1"/>
    <col min="5" max="5" width="20.42578125" style="26" customWidth="1"/>
    <col min="6" max="6" width="12.5703125" style="26" customWidth="1"/>
    <col min="7" max="7" width="9.140625" style="26"/>
    <col min="8" max="8" width="11" style="26" customWidth="1"/>
    <col min="9" max="9" width="10.42578125" style="26" customWidth="1"/>
    <col min="10" max="16384" width="9.140625" style="26"/>
  </cols>
  <sheetData>
    <row r="1" spans="1:10" ht="29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9.25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9.25">
      <c r="A3" s="68" t="s">
        <v>34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29.25">
      <c r="A4" s="68" t="s">
        <v>56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29.25">
      <c r="A5" s="69" t="s">
        <v>35</v>
      </c>
      <c r="B5" s="69"/>
      <c r="C5" s="69"/>
      <c r="D5" s="38"/>
      <c r="E5" s="38"/>
    </row>
    <row r="6" spans="1:10" ht="28.5">
      <c r="A6" s="43">
        <v>1</v>
      </c>
      <c r="B6" s="37" t="s">
        <v>59</v>
      </c>
      <c r="C6" s="60" t="s">
        <v>74</v>
      </c>
      <c r="D6" s="34" t="s">
        <v>36</v>
      </c>
      <c r="E6" s="58" t="s">
        <v>68</v>
      </c>
      <c r="F6" s="34" t="s">
        <v>37</v>
      </c>
      <c r="G6" s="57" t="s">
        <v>69</v>
      </c>
    </row>
    <row r="7" spans="1:10" ht="32.25">
      <c r="A7" s="44"/>
      <c r="B7" s="34" t="s">
        <v>38</v>
      </c>
      <c r="C7" s="59" t="s">
        <v>70</v>
      </c>
      <c r="D7" s="35" t="s">
        <v>71</v>
      </c>
      <c r="E7" s="59" t="s">
        <v>72</v>
      </c>
    </row>
    <row r="8" spans="1:10" ht="26.25">
      <c r="A8" s="43">
        <v>2</v>
      </c>
      <c r="B8" s="34" t="s">
        <v>39</v>
      </c>
      <c r="C8" s="38"/>
      <c r="D8" s="48">
        <v>610</v>
      </c>
      <c r="E8" s="38"/>
    </row>
    <row r="9" spans="1:10" ht="26.25">
      <c r="A9" s="43">
        <v>3</v>
      </c>
      <c r="B9" s="34" t="s">
        <v>60</v>
      </c>
      <c r="C9" s="38"/>
      <c r="D9" s="46">
        <v>1810</v>
      </c>
      <c r="E9" s="38"/>
    </row>
    <row r="10" spans="1:10" ht="26.25">
      <c r="A10" s="43">
        <v>4</v>
      </c>
      <c r="B10" s="34" t="s">
        <v>40</v>
      </c>
      <c r="C10" s="34" t="s">
        <v>41</v>
      </c>
      <c r="D10" s="47">
        <v>642</v>
      </c>
      <c r="E10" s="34" t="s">
        <v>42</v>
      </c>
      <c r="F10" s="47">
        <v>111</v>
      </c>
      <c r="G10" s="63" t="s">
        <v>43</v>
      </c>
      <c r="H10" s="63"/>
      <c r="I10" s="63"/>
      <c r="J10" s="47">
        <v>12</v>
      </c>
    </row>
    <row r="11" spans="1:10" ht="26.25">
      <c r="A11" s="43">
        <v>5</v>
      </c>
      <c r="B11" s="34" t="s">
        <v>44</v>
      </c>
      <c r="C11" s="38"/>
      <c r="D11" s="42">
        <v>4</v>
      </c>
      <c r="E11" s="38" t="s">
        <v>57</v>
      </c>
      <c r="F11" s="54">
        <f>D8</f>
        <v>610</v>
      </c>
    </row>
    <row r="12" spans="1:10" ht="26.25">
      <c r="A12" s="43">
        <v>6</v>
      </c>
      <c r="B12" s="64" t="s">
        <v>58</v>
      </c>
      <c r="C12" s="65"/>
      <c r="D12" s="49">
        <v>750</v>
      </c>
      <c r="E12" s="34" t="s">
        <v>45</v>
      </c>
      <c r="F12" s="55">
        <v>70</v>
      </c>
    </row>
    <row r="13" spans="1:10" ht="26.25">
      <c r="A13" s="43">
        <v>7</v>
      </c>
      <c r="B13" s="34" t="s">
        <v>46</v>
      </c>
      <c r="C13" s="38"/>
      <c r="D13" s="38"/>
      <c r="E13" s="38"/>
    </row>
    <row r="14" spans="1:10" ht="105">
      <c r="B14" s="40" t="s">
        <v>47</v>
      </c>
      <c r="C14" s="41" t="s">
        <v>64</v>
      </c>
      <c r="D14" s="41" t="s">
        <v>48</v>
      </c>
      <c r="E14" s="39" t="s">
        <v>49</v>
      </c>
      <c r="F14" s="39" t="s">
        <v>50</v>
      </c>
    </row>
    <row r="15" spans="1:10" ht="105">
      <c r="B15" s="40" t="s">
        <v>51</v>
      </c>
      <c r="C15" s="41" t="s">
        <v>64</v>
      </c>
      <c r="D15" s="41" t="s">
        <v>48</v>
      </c>
      <c r="E15" s="39" t="s">
        <v>49</v>
      </c>
      <c r="F15" s="27" t="s">
        <v>63</v>
      </c>
    </row>
    <row r="16" spans="1:10" ht="105">
      <c r="B16" s="40" t="s">
        <v>52</v>
      </c>
      <c r="C16" s="41" t="s">
        <v>64</v>
      </c>
      <c r="D16" s="41" t="s">
        <v>48</v>
      </c>
      <c r="E16" s="27" t="s">
        <v>63</v>
      </c>
      <c r="F16" s="27" t="s">
        <v>63</v>
      </c>
    </row>
    <row r="17" spans="2:6" ht="105">
      <c r="B17" s="40" t="s">
        <v>53</v>
      </c>
      <c r="C17" s="41" t="s">
        <v>64</v>
      </c>
      <c r="D17" s="41" t="s">
        <v>48</v>
      </c>
      <c r="E17" s="40" t="s">
        <v>49</v>
      </c>
      <c r="F17" s="40" t="s">
        <v>50</v>
      </c>
    </row>
    <row r="18" spans="2:6" ht="105">
      <c r="B18" s="40" t="s">
        <v>54</v>
      </c>
      <c r="C18" s="41" t="s">
        <v>64</v>
      </c>
      <c r="D18" s="52" t="s">
        <v>63</v>
      </c>
      <c r="E18" s="40" t="s">
        <v>49</v>
      </c>
      <c r="F18" s="40" t="s">
        <v>50</v>
      </c>
    </row>
    <row r="19" spans="2:6" ht="63.75" customHeight="1">
      <c r="B19" s="40" t="s">
        <v>55</v>
      </c>
      <c r="C19" s="53" t="s">
        <v>66</v>
      </c>
      <c r="D19" s="53" t="s">
        <v>67</v>
      </c>
      <c r="E19" s="27" t="s">
        <v>16</v>
      </c>
      <c r="F19" s="27" t="s">
        <v>16</v>
      </c>
    </row>
    <row r="21" spans="2:6" ht="26.25">
      <c r="B21" s="66" t="s">
        <v>73</v>
      </c>
      <c r="C21" s="67"/>
      <c r="D21" s="67"/>
      <c r="E21" s="67"/>
    </row>
  </sheetData>
  <mergeCells count="8">
    <mergeCell ref="G10:I10"/>
    <mergeCell ref="B12:C12"/>
    <mergeCell ref="B21:E21"/>
    <mergeCell ref="A1:J1"/>
    <mergeCell ref="A2:J2"/>
    <mergeCell ref="A3:J3"/>
    <mergeCell ref="A4:J4"/>
    <mergeCell ref="A5:C5"/>
  </mergeCells>
  <pageMargins left="0.25" right="0.25" top="0.75" bottom="0.75" header="0.3" footer="0.3"/>
  <pageSetup paperSize="9" scale="7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8"/>
  <sheetViews>
    <sheetView zoomScale="90" zoomScaleNormal="90" workbookViewId="0">
      <selection activeCell="D8" sqref="D8"/>
    </sheetView>
  </sheetViews>
  <sheetFormatPr defaultRowHeight="26.25"/>
  <cols>
    <col min="1" max="1" width="5.85546875" style="34" customWidth="1"/>
    <col min="2" max="2" width="9.85546875" style="34" customWidth="1"/>
    <col min="3" max="3" width="19" style="34" customWidth="1"/>
    <col min="4" max="4" width="2.5703125" style="34" customWidth="1"/>
    <col min="5" max="5" width="19.42578125" style="34" customWidth="1"/>
    <col min="6" max="6" width="2.85546875" style="34" customWidth="1"/>
    <col min="7" max="7" width="19.28515625" style="34" customWidth="1"/>
    <col min="8" max="8" width="3.140625" style="34" customWidth="1"/>
    <col min="9" max="9" width="16.7109375" style="34" customWidth="1"/>
    <col min="10" max="10" width="3.140625" style="34" customWidth="1"/>
    <col min="11" max="11" width="15.85546875" style="34" customWidth="1"/>
    <col min="12" max="12" width="4.28515625" style="34" customWidth="1"/>
    <col min="13" max="13" width="19.7109375" style="34" customWidth="1"/>
    <col min="14" max="14" width="3.42578125" style="34" customWidth="1"/>
    <col min="15" max="15" width="19.5703125" style="34" customWidth="1"/>
    <col min="16" max="16" width="3.7109375" style="34" customWidth="1"/>
    <col min="17" max="17" width="18" style="34" customWidth="1"/>
    <col min="18" max="16384" width="9.140625" style="34"/>
  </cols>
  <sheetData>
    <row r="1" spans="2:17">
      <c r="B1" s="187" t="s">
        <v>172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2:17">
      <c r="B2" s="43"/>
      <c r="C2" s="66" t="s">
        <v>173</v>
      </c>
      <c r="D2" s="66"/>
      <c r="E2" s="66"/>
      <c r="F2" s="66"/>
    </row>
    <row r="3" spans="2:17" ht="39" customHeight="1">
      <c r="C3" s="71" t="s">
        <v>174</v>
      </c>
      <c r="D3" s="190" t="s">
        <v>17</v>
      </c>
      <c r="E3" s="71" t="s">
        <v>175</v>
      </c>
      <c r="F3" s="190" t="s">
        <v>17</v>
      </c>
      <c r="G3" s="71" t="s">
        <v>176</v>
      </c>
      <c r="H3" s="190" t="s">
        <v>17</v>
      </c>
      <c r="I3" s="71" t="s">
        <v>177</v>
      </c>
      <c r="J3" s="190" t="s">
        <v>17</v>
      </c>
      <c r="K3" s="71" t="s">
        <v>178</v>
      </c>
      <c r="L3" s="190" t="s">
        <v>17</v>
      </c>
      <c r="M3" s="71" t="s">
        <v>180</v>
      </c>
      <c r="N3" s="190" t="s">
        <v>17</v>
      </c>
      <c r="O3" s="71" t="s">
        <v>181</v>
      </c>
      <c r="Q3" s="189" t="s">
        <v>182</v>
      </c>
    </row>
    <row r="4" spans="2:17" ht="36" customHeight="1">
      <c r="B4" s="191" t="s">
        <v>6</v>
      </c>
      <c r="C4" s="71"/>
      <c r="D4" s="192" t="s">
        <v>16</v>
      </c>
      <c r="E4" s="71"/>
      <c r="F4" s="192" t="s">
        <v>16</v>
      </c>
      <c r="G4" s="71"/>
      <c r="H4" s="192" t="s">
        <v>16</v>
      </c>
      <c r="I4" s="71"/>
      <c r="J4" s="192" t="s">
        <v>16</v>
      </c>
      <c r="K4" s="71"/>
      <c r="L4" s="192" t="s">
        <v>179</v>
      </c>
      <c r="M4" s="71"/>
      <c r="N4" s="192" t="s">
        <v>18</v>
      </c>
      <c r="O4" s="71"/>
      <c r="P4" s="192" t="s">
        <v>18</v>
      </c>
      <c r="Q4" s="189"/>
    </row>
    <row r="5" spans="2:17" ht="61.5" customHeight="1">
      <c r="B5" s="62"/>
      <c r="C5" s="71"/>
      <c r="D5" s="190"/>
      <c r="E5" s="71"/>
      <c r="F5" s="190"/>
      <c r="G5" s="71"/>
      <c r="H5" s="190"/>
      <c r="I5" s="71"/>
      <c r="J5" s="190"/>
      <c r="K5" s="71"/>
      <c r="L5" s="190"/>
      <c r="M5" s="71"/>
      <c r="N5" s="190"/>
      <c r="O5" s="71"/>
      <c r="Q5" s="189"/>
    </row>
    <row r="6" spans="2:17">
      <c r="B6" s="193"/>
      <c r="C6" s="193"/>
      <c r="D6" s="98" t="s">
        <v>1</v>
      </c>
      <c r="E6" s="99"/>
      <c r="F6" s="99"/>
    </row>
    <row r="7" spans="2:17">
      <c r="B7" s="194" t="s">
        <v>6</v>
      </c>
      <c r="C7" s="195">
        <f>'1'!C10</f>
        <v>4575</v>
      </c>
      <c r="D7" s="192" t="s">
        <v>16</v>
      </c>
      <c r="E7" s="45" t="e">
        <f>'2'!F7</f>
        <v>#REF!</v>
      </c>
      <c r="F7" s="192" t="s">
        <v>16</v>
      </c>
      <c r="G7" s="51">
        <f>'4'!F10</f>
        <v>44.739874999999998</v>
      </c>
      <c r="H7" s="192" t="s">
        <v>16</v>
      </c>
      <c r="I7" s="45" t="e">
        <f>'5'!C43</f>
        <v>#REF!</v>
      </c>
      <c r="J7" s="192" t="s">
        <v>16</v>
      </c>
      <c r="K7" s="45">
        <f>'8'!F8</f>
        <v>0</v>
      </c>
      <c r="L7" s="192" t="s">
        <v>16</v>
      </c>
      <c r="M7" s="51">
        <f>'3'!J26</f>
        <v>0</v>
      </c>
      <c r="N7" s="192" t="s">
        <v>18</v>
      </c>
      <c r="O7" s="45" t="e">
        <f>'7'!C22</f>
        <v>#REF!</v>
      </c>
      <c r="P7" s="192" t="s">
        <v>18</v>
      </c>
      <c r="Q7" s="45">
        <v>0</v>
      </c>
    </row>
    <row r="8" spans="2:17">
      <c r="B8" s="194" t="s">
        <v>6</v>
      </c>
      <c r="C8" s="140" t="e">
        <f>(C7-E7-G7-I7-K7)+M7+O7+Q7</f>
        <v>#REF!</v>
      </c>
      <c r="E8" s="34" t="s">
        <v>7</v>
      </c>
    </row>
  </sheetData>
  <mergeCells count="11">
    <mergeCell ref="Q3:Q5"/>
    <mergeCell ref="B1:O1"/>
    <mergeCell ref="B6:C6"/>
    <mergeCell ref="C2:F2"/>
    <mergeCell ref="C3:C5"/>
    <mergeCell ref="E3:E5"/>
    <mergeCell ref="G3:G5"/>
    <mergeCell ref="I3:I5"/>
    <mergeCell ref="K3:K5"/>
    <mergeCell ref="M3:M5"/>
    <mergeCell ref="O3:O5"/>
  </mergeCells>
  <printOptions horizontalCentered="1"/>
  <pageMargins left="0.25" right="0.25" top="0.75" bottom="0.75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36"/>
  <sheetViews>
    <sheetView topLeftCell="A24" workbookViewId="0">
      <selection activeCell="C37" sqref="C37"/>
    </sheetView>
  </sheetViews>
  <sheetFormatPr defaultRowHeight="26.25"/>
  <cols>
    <col min="1" max="1" width="9.140625" style="34"/>
    <col min="2" max="2" width="7.140625" style="34" customWidth="1"/>
    <col min="3" max="3" width="18.28515625" style="34" customWidth="1"/>
    <col min="4" max="4" width="15.140625" style="34" customWidth="1"/>
    <col min="5" max="5" width="20.5703125" style="34" customWidth="1"/>
    <col min="6" max="6" width="24" style="34" customWidth="1"/>
    <col min="7" max="16384" width="9.140625" style="34"/>
  </cols>
  <sheetData>
    <row r="1" spans="2:6">
      <c r="B1" s="187" t="s">
        <v>186</v>
      </c>
      <c r="C1" s="95"/>
      <c r="D1" s="95"/>
      <c r="E1" s="95"/>
      <c r="F1" s="95"/>
    </row>
    <row r="2" spans="2:6">
      <c r="B2" s="200"/>
      <c r="C2" s="43"/>
      <c r="D2" s="43"/>
      <c r="E2" s="43"/>
      <c r="F2" s="43"/>
    </row>
    <row r="3" spans="2:6">
      <c r="B3" s="201" t="s">
        <v>187</v>
      </c>
      <c r="C3" s="201"/>
      <c r="D3" s="201"/>
      <c r="E3" s="201"/>
      <c r="F3" s="201"/>
    </row>
    <row r="4" spans="2:6" s="100" customFormat="1" ht="51.75" customHeight="1">
      <c r="B4" s="101" t="s">
        <v>84</v>
      </c>
      <c r="C4" s="101" t="s">
        <v>26</v>
      </c>
      <c r="D4" s="101" t="s">
        <v>133</v>
      </c>
      <c r="E4" s="101" t="s">
        <v>134</v>
      </c>
      <c r="F4" s="101" t="s">
        <v>135</v>
      </c>
    </row>
    <row r="5" spans="2:6" s="103" customFormat="1" ht="21.75" customHeight="1">
      <c r="B5" s="94">
        <v>1</v>
      </c>
      <c r="C5" s="94">
        <v>2</v>
      </c>
      <c r="D5" s="94">
        <v>3</v>
      </c>
      <c r="E5" s="94">
        <v>4</v>
      </c>
      <c r="F5" s="94" t="s">
        <v>9</v>
      </c>
    </row>
    <row r="6" spans="2:6" s="100" customFormat="1">
      <c r="B6" s="104">
        <v>1</v>
      </c>
      <c r="C6" s="105" t="s">
        <v>183</v>
      </c>
      <c r="D6" s="106">
        <v>0</v>
      </c>
      <c r="E6" s="106"/>
      <c r="F6" s="106">
        <f>(D6*E6)/100</f>
        <v>0</v>
      </c>
    </row>
    <row r="7" spans="2:6" s="100" customFormat="1">
      <c r="B7" s="104">
        <v>2</v>
      </c>
      <c r="C7" s="105" t="s">
        <v>65</v>
      </c>
      <c r="D7" s="106">
        <v>0</v>
      </c>
      <c r="E7" s="106"/>
      <c r="F7" s="106">
        <f t="shared" ref="F7:F11" si="0">(D7*E7)/100</f>
        <v>0</v>
      </c>
    </row>
    <row r="8" spans="2:6" s="100" customFormat="1">
      <c r="B8" s="104">
        <v>3</v>
      </c>
      <c r="C8" s="105" t="s">
        <v>184</v>
      </c>
      <c r="D8" s="106">
        <v>0</v>
      </c>
      <c r="E8" s="106"/>
      <c r="F8" s="106">
        <f t="shared" si="0"/>
        <v>0</v>
      </c>
    </row>
    <row r="9" spans="2:6" s="100" customFormat="1">
      <c r="B9" s="104">
        <v>4</v>
      </c>
      <c r="C9" s="105" t="s">
        <v>185</v>
      </c>
      <c r="D9" s="106">
        <v>0</v>
      </c>
      <c r="E9" s="106"/>
      <c r="F9" s="106">
        <f t="shared" si="0"/>
        <v>0</v>
      </c>
    </row>
    <row r="10" spans="2:6" s="100" customFormat="1">
      <c r="B10" s="104">
        <v>5</v>
      </c>
      <c r="C10" s="105" t="s">
        <v>25</v>
      </c>
      <c r="D10" s="106">
        <v>0</v>
      </c>
      <c r="E10" s="106"/>
      <c r="F10" s="106">
        <f t="shared" si="0"/>
        <v>0</v>
      </c>
    </row>
    <row r="11" spans="2:6" s="100" customFormat="1">
      <c r="B11" s="104">
        <v>6</v>
      </c>
      <c r="C11" s="110" t="s">
        <v>20</v>
      </c>
      <c r="D11" s="106" t="e">
        <f>#REF!</f>
        <v>#REF!</v>
      </c>
      <c r="E11" s="106"/>
      <c r="F11" s="106" t="e">
        <f t="shared" si="0"/>
        <v>#REF!</v>
      </c>
    </row>
    <row r="12" spans="2:6" s="100" customFormat="1" ht="21" customHeight="1">
      <c r="B12" s="113" t="s">
        <v>83</v>
      </c>
      <c r="C12" s="114"/>
      <c r="D12" s="117" t="e">
        <f>SUM(D6:D11)</f>
        <v>#REF!</v>
      </c>
      <c r="E12" s="117"/>
      <c r="F12" s="117" t="e">
        <f>SUM(F6:F11)</f>
        <v>#REF!</v>
      </c>
    </row>
    <row r="13" spans="2:6" ht="18.75" customHeight="1"/>
    <row r="14" spans="2:6">
      <c r="B14" s="199" t="s">
        <v>188</v>
      </c>
      <c r="C14" s="95"/>
      <c r="D14" s="95"/>
      <c r="E14" s="95"/>
      <c r="F14" s="95"/>
    </row>
    <row r="15" spans="2:6" ht="52.5">
      <c r="B15" s="101" t="s">
        <v>84</v>
      </c>
      <c r="C15" s="101" t="s">
        <v>26</v>
      </c>
      <c r="D15" s="101" t="s">
        <v>133</v>
      </c>
      <c r="E15" s="101" t="s">
        <v>134</v>
      </c>
      <c r="F15" s="101" t="s">
        <v>135</v>
      </c>
    </row>
    <row r="16" spans="2:6">
      <c r="B16" s="94">
        <v>1</v>
      </c>
      <c r="C16" s="94">
        <v>2</v>
      </c>
      <c r="D16" s="94">
        <v>3</v>
      </c>
      <c r="E16" s="94">
        <v>4</v>
      </c>
      <c r="F16" s="94" t="s">
        <v>9</v>
      </c>
    </row>
    <row r="17" spans="2:6">
      <c r="B17" s="104">
        <v>1</v>
      </c>
      <c r="C17" s="105" t="s">
        <v>31</v>
      </c>
      <c r="D17" s="106">
        <v>0</v>
      </c>
      <c r="E17" s="106"/>
      <c r="F17" s="106">
        <f>(D17*E17)/100</f>
        <v>0</v>
      </c>
    </row>
    <row r="18" spans="2:6">
      <c r="B18" s="120">
        <v>2</v>
      </c>
      <c r="C18" s="105" t="s">
        <v>144</v>
      </c>
      <c r="D18" s="106">
        <v>0</v>
      </c>
      <c r="E18" s="106"/>
      <c r="F18" s="106">
        <f>(D18*E18)/100</f>
        <v>0</v>
      </c>
    </row>
    <row r="19" spans="2:6">
      <c r="B19" s="120">
        <v>3</v>
      </c>
      <c r="C19" s="34" t="s">
        <v>138</v>
      </c>
      <c r="D19" s="106">
        <v>0</v>
      </c>
      <c r="E19" s="106"/>
      <c r="F19" s="106">
        <f t="shared" ref="F19" si="1">(D19*E19)/100</f>
        <v>0</v>
      </c>
    </row>
    <row r="20" spans="2:6">
      <c r="B20" s="113" t="s">
        <v>83</v>
      </c>
      <c r="C20" s="114"/>
      <c r="D20" s="117">
        <f>SUM(D17:D19)</f>
        <v>0</v>
      </c>
      <c r="E20" s="117"/>
      <c r="F20" s="117">
        <f>SUM(F17:F19)</f>
        <v>0</v>
      </c>
    </row>
    <row r="21" spans="2:6" ht="10.5" customHeight="1"/>
    <row r="22" spans="2:6">
      <c r="B22" s="199" t="s">
        <v>189</v>
      </c>
      <c r="C22" s="95"/>
      <c r="D22" s="95"/>
      <c r="E22" s="95"/>
      <c r="F22" s="95"/>
    </row>
    <row r="23" spans="2:6" ht="52.5">
      <c r="B23" s="101" t="s">
        <v>84</v>
      </c>
      <c r="C23" s="101" t="s">
        <v>26</v>
      </c>
      <c r="D23" s="101" t="s">
        <v>133</v>
      </c>
      <c r="E23" s="101" t="s">
        <v>134</v>
      </c>
      <c r="F23" s="101" t="s">
        <v>135</v>
      </c>
    </row>
    <row r="24" spans="2:6">
      <c r="B24" s="94">
        <v>1</v>
      </c>
      <c r="C24" s="94">
        <v>2</v>
      </c>
      <c r="D24" s="94">
        <v>1</v>
      </c>
      <c r="E24" s="94">
        <v>4</v>
      </c>
      <c r="F24" s="94" t="s">
        <v>9</v>
      </c>
    </row>
    <row r="25" spans="2:6">
      <c r="B25" s="104">
        <v>1</v>
      </c>
      <c r="C25" s="105" t="s">
        <v>23</v>
      </c>
      <c r="D25" s="106">
        <v>0</v>
      </c>
      <c r="E25" s="106"/>
      <c r="F25" s="106">
        <f>(D25*E25)/100</f>
        <v>0</v>
      </c>
    </row>
    <row r="26" spans="2:6">
      <c r="B26" s="104">
        <v>2</v>
      </c>
      <c r="C26" s="196" t="s">
        <v>20</v>
      </c>
      <c r="D26" s="106">
        <v>0</v>
      </c>
      <c r="E26" s="106"/>
      <c r="F26" s="106">
        <f t="shared" ref="F26:F27" si="2">(D26*E26)/100</f>
        <v>0</v>
      </c>
    </row>
    <row r="27" spans="2:6">
      <c r="B27" s="136">
        <v>3</v>
      </c>
      <c r="C27" s="105" t="s">
        <v>138</v>
      </c>
      <c r="D27" s="106">
        <v>0</v>
      </c>
      <c r="E27" s="106"/>
      <c r="F27" s="106">
        <f t="shared" si="2"/>
        <v>0</v>
      </c>
    </row>
    <row r="28" spans="2:6">
      <c r="B28" s="113" t="s">
        <v>83</v>
      </c>
      <c r="C28" s="197"/>
      <c r="D28" s="117">
        <f>SUM(D25:D27)</f>
        <v>0</v>
      </c>
      <c r="E28" s="117"/>
      <c r="F28" s="117">
        <f>SUM(F25:F27)</f>
        <v>0</v>
      </c>
    </row>
    <row r="29" spans="2:6" ht="18" customHeight="1"/>
    <row r="30" spans="2:6">
      <c r="B30" s="35" t="s">
        <v>190</v>
      </c>
    </row>
    <row r="31" spans="2:6">
      <c r="B31" s="35" t="s">
        <v>155</v>
      </c>
      <c r="C31" s="202" t="s">
        <v>191</v>
      </c>
    </row>
    <row r="32" spans="2:6">
      <c r="B32" s="35" t="s">
        <v>179</v>
      </c>
    </row>
    <row r="33" spans="2:5">
      <c r="B33" s="35"/>
      <c r="C33" s="202" t="s">
        <v>192</v>
      </c>
    </row>
    <row r="34" spans="2:5">
      <c r="B34" s="138" t="s">
        <v>6</v>
      </c>
      <c r="C34" s="81" t="s">
        <v>193</v>
      </c>
      <c r="D34" s="81"/>
      <c r="E34" s="81"/>
    </row>
    <row r="35" spans="2:5">
      <c r="B35" s="138"/>
      <c r="C35" s="62"/>
      <c r="D35" s="62"/>
      <c r="E35" s="62"/>
    </row>
    <row r="36" spans="2:5">
      <c r="B36" s="198" t="s">
        <v>6</v>
      </c>
      <c r="C36" s="140" t="e">
        <f>F12+F20+F28+'5'!C48</f>
        <v>#REF!</v>
      </c>
      <c r="D36" s="35" t="s">
        <v>7</v>
      </c>
    </row>
  </sheetData>
  <mergeCells count="8">
    <mergeCell ref="B1:F1"/>
    <mergeCell ref="B12:C12"/>
    <mergeCell ref="B14:F14"/>
    <mergeCell ref="B20:C20"/>
    <mergeCell ref="B22:F22"/>
    <mergeCell ref="B28:C28"/>
    <mergeCell ref="B3:F3"/>
    <mergeCell ref="C34:E34"/>
  </mergeCells>
  <printOptions horizontalCentered="1"/>
  <pageMargins left="0.25" right="0.25" top="0.57999999999999996" bottom="0.75" header="0.3" footer="0.3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7"/>
  <sheetViews>
    <sheetView workbookViewId="0">
      <selection activeCell="E11" sqref="E11"/>
    </sheetView>
  </sheetViews>
  <sheetFormatPr defaultRowHeight="26.25"/>
  <cols>
    <col min="1" max="1" width="9.140625" style="34"/>
    <col min="2" max="2" width="9.85546875" style="34" customWidth="1"/>
    <col min="3" max="3" width="26.7109375" style="34" customWidth="1"/>
    <col min="4" max="4" width="3" style="34" customWidth="1"/>
    <col min="5" max="5" width="34.7109375" style="34" customWidth="1"/>
    <col min="6" max="16384" width="9.140625" style="34"/>
  </cols>
  <sheetData>
    <row r="1" spans="2:5">
      <c r="B1" s="139"/>
      <c r="C1" s="95" t="s">
        <v>197</v>
      </c>
      <c r="D1" s="95"/>
      <c r="E1" s="95"/>
    </row>
    <row r="2" spans="2:5" ht="12" customHeight="1">
      <c r="B2" s="43"/>
      <c r="C2" s="66"/>
      <c r="D2" s="66"/>
      <c r="E2" s="66"/>
    </row>
    <row r="3" spans="2:5">
      <c r="B3" s="43"/>
      <c r="C3" s="66" t="s">
        <v>198</v>
      </c>
      <c r="D3" s="66"/>
      <c r="E3" s="66"/>
    </row>
    <row r="4" spans="2:5" ht="39" customHeight="1">
      <c r="B4" s="217" t="s">
        <v>6</v>
      </c>
      <c r="C4" s="71" t="s">
        <v>199</v>
      </c>
      <c r="D4" s="190" t="s">
        <v>17</v>
      </c>
      <c r="E4" s="71" t="s">
        <v>200</v>
      </c>
    </row>
    <row r="5" spans="2:5" ht="36" customHeight="1">
      <c r="B5" s="217"/>
      <c r="C5" s="71"/>
      <c r="D5" s="192" t="s">
        <v>16</v>
      </c>
      <c r="E5" s="71"/>
    </row>
    <row r="6" spans="2:5">
      <c r="B6" s="194" t="s">
        <v>6</v>
      </c>
      <c r="C6" s="195" t="e">
        <f>'9'!C8</f>
        <v>#REF!</v>
      </c>
      <c r="D6" s="192" t="s">
        <v>16</v>
      </c>
      <c r="E6" s="45" t="e">
        <f>'10'!C36</f>
        <v>#REF!</v>
      </c>
    </row>
    <row r="7" spans="2:5">
      <c r="B7" s="194" t="s">
        <v>6</v>
      </c>
      <c r="C7" s="140" t="e">
        <f>(C6-E6)</f>
        <v>#REF!</v>
      </c>
      <c r="E7" s="35" t="s">
        <v>7</v>
      </c>
    </row>
  </sheetData>
  <mergeCells count="6">
    <mergeCell ref="B4:B5"/>
    <mergeCell ref="C1:E1"/>
    <mergeCell ref="C2:E2"/>
    <mergeCell ref="C3:E3"/>
    <mergeCell ref="E4:E5"/>
    <mergeCell ref="C4:C5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14"/>
  <sheetViews>
    <sheetView topLeftCell="A4" workbookViewId="0">
      <selection activeCell="C4" sqref="C4:D5"/>
    </sheetView>
  </sheetViews>
  <sheetFormatPr defaultRowHeight="26.25"/>
  <cols>
    <col min="1" max="1" width="9.140625" style="34"/>
    <col min="2" max="2" width="9.85546875" style="34" customWidth="1"/>
    <col min="3" max="3" width="27.28515625" style="34" customWidth="1"/>
    <col min="4" max="4" width="34" style="34" customWidth="1"/>
    <col min="5" max="16384" width="9.140625" style="34"/>
  </cols>
  <sheetData>
    <row r="1" spans="2:4">
      <c r="B1" s="187" t="s">
        <v>201</v>
      </c>
      <c r="C1" s="95"/>
      <c r="D1" s="95"/>
    </row>
    <row r="2" spans="2:4" ht="11.25" customHeight="1">
      <c r="B2" s="43"/>
      <c r="C2" s="66"/>
      <c r="D2" s="66"/>
    </row>
    <row r="3" spans="2:4">
      <c r="B3" s="43"/>
      <c r="C3" s="66"/>
      <c r="D3" s="66"/>
    </row>
    <row r="4" spans="2:4">
      <c r="B4" s="198" t="s">
        <v>6</v>
      </c>
      <c r="C4" s="218" t="s">
        <v>202</v>
      </c>
      <c r="D4" s="218"/>
    </row>
    <row r="5" spans="2:4">
      <c r="B5" s="219"/>
      <c r="C5" s="220" t="s">
        <v>172</v>
      </c>
      <c r="D5" s="220"/>
    </row>
    <row r="6" spans="2:4">
      <c r="B6" s="194" t="s">
        <v>6</v>
      </c>
      <c r="C6" s="221" t="e">
        <f>'10'!C36</f>
        <v>#REF!</v>
      </c>
      <c r="D6" s="192"/>
    </row>
    <row r="7" spans="2:4">
      <c r="B7" s="194"/>
      <c r="C7" s="222" t="e">
        <f>'9'!C8</f>
        <v>#REF!</v>
      </c>
    </row>
    <row r="8" spans="2:4">
      <c r="B8" s="194" t="s">
        <v>6</v>
      </c>
      <c r="C8" s="223" t="e">
        <f>(C6/C7)</f>
        <v>#REF!</v>
      </c>
    </row>
    <row r="10" spans="2:4">
      <c r="B10" s="70" t="s">
        <v>203</v>
      </c>
      <c r="C10" s="70"/>
      <c r="D10" s="70"/>
    </row>
    <row r="11" spans="2:4">
      <c r="B11" s="224" t="s">
        <v>204</v>
      </c>
      <c r="C11" s="224"/>
      <c r="D11" s="33" t="s">
        <v>206</v>
      </c>
    </row>
    <row r="12" spans="2:4">
      <c r="B12" s="224" t="s">
        <v>205</v>
      </c>
      <c r="C12" s="224"/>
      <c r="D12" s="33" t="s">
        <v>207</v>
      </c>
    </row>
    <row r="14" spans="2:4">
      <c r="C14" s="35" t="s">
        <v>203</v>
      </c>
      <c r="D14" s="31" t="e">
        <f>IF(C8&lt;1,D11,D12)</f>
        <v>#REF!</v>
      </c>
    </row>
  </sheetData>
  <mergeCells count="8">
    <mergeCell ref="B11:C11"/>
    <mergeCell ref="B12:C12"/>
    <mergeCell ref="B10:D10"/>
    <mergeCell ref="C2:D2"/>
    <mergeCell ref="C3:D3"/>
    <mergeCell ref="B1:D1"/>
    <mergeCell ref="C4:D4"/>
    <mergeCell ref="C5:D5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7"/>
  <sheetViews>
    <sheetView topLeftCell="A22" zoomScale="80" zoomScaleNormal="80" workbookViewId="0">
      <selection activeCell="B2" sqref="B2:C2"/>
    </sheetView>
  </sheetViews>
  <sheetFormatPr defaultRowHeight="24"/>
  <cols>
    <col min="1" max="1" width="9.140625" style="1"/>
    <col min="2" max="2" width="7.140625" style="1" customWidth="1"/>
    <col min="3" max="3" width="34.28515625" style="1" customWidth="1"/>
    <col min="4" max="4" width="16.5703125" style="1" customWidth="1"/>
    <col min="5" max="5" width="21.42578125" style="1" customWidth="1"/>
    <col min="6" max="6" width="21.28515625" style="1" customWidth="1"/>
    <col min="7" max="7" width="20.28515625" style="1" customWidth="1"/>
    <col min="8" max="8" width="13.42578125" style="1" customWidth="1"/>
    <col min="9" max="9" width="17.42578125" style="1" customWidth="1"/>
    <col min="10" max="10" width="27.85546875" style="61" customWidth="1"/>
    <col min="11" max="16384" width="9.140625" style="1"/>
  </cols>
  <sheetData>
    <row r="1" spans="1:10" ht="33">
      <c r="A1" s="34"/>
      <c r="B1" s="87" t="s">
        <v>214</v>
      </c>
      <c r="C1" s="87"/>
      <c r="D1" s="87"/>
      <c r="E1" s="87"/>
      <c r="F1" s="87"/>
      <c r="G1" s="87"/>
      <c r="H1" s="87"/>
      <c r="I1" s="87"/>
      <c r="J1" s="87"/>
    </row>
    <row r="2" spans="1:10" ht="28.5">
      <c r="A2" s="34"/>
      <c r="B2" s="96"/>
      <c r="C2" s="96"/>
      <c r="D2" s="97"/>
      <c r="E2" s="98" t="s">
        <v>1</v>
      </c>
      <c r="F2" s="99"/>
      <c r="G2" s="99"/>
      <c r="H2" s="99"/>
      <c r="I2" s="99"/>
      <c r="J2" s="62"/>
    </row>
    <row r="3" spans="1:10" s="13" customFormat="1" ht="51.75" customHeight="1">
      <c r="A3" s="100"/>
      <c r="B3" s="101" t="s">
        <v>19</v>
      </c>
      <c r="C3" s="101" t="s">
        <v>85</v>
      </c>
      <c r="D3" s="101" t="s">
        <v>211</v>
      </c>
      <c r="E3" s="101" t="s">
        <v>87</v>
      </c>
      <c r="F3" s="101" t="s">
        <v>88</v>
      </c>
      <c r="G3" s="101" t="s">
        <v>89</v>
      </c>
      <c r="H3" s="101" t="s">
        <v>90</v>
      </c>
      <c r="I3" s="102" t="s">
        <v>91</v>
      </c>
      <c r="J3" s="102" t="s">
        <v>92</v>
      </c>
    </row>
    <row r="4" spans="1:10" s="15" customFormat="1" ht="52.5" customHeight="1">
      <c r="A4" s="103"/>
      <c r="B4" s="94" t="s">
        <v>101</v>
      </c>
      <c r="C4" s="94" t="s">
        <v>100</v>
      </c>
      <c r="D4" s="94" t="s">
        <v>99</v>
      </c>
      <c r="E4" s="94" t="s">
        <v>98</v>
      </c>
      <c r="F4" s="94" t="s">
        <v>97</v>
      </c>
      <c r="G4" s="94" t="s">
        <v>96</v>
      </c>
      <c r="H4" s="119" t="s">
        <v>93</v>
      </c>
      <c r="I4" s="94" t="s">
        <v>94</v>
      </c>
      <c r="J4" s="94" t="s">
        <v>95</v>
      </c>
    </row>
    <row r="5" spans="1:10" s="13" customFormat="1" ht="28.5">
      <c r="A5" s="100"/>
      <c r="B5" s="120">
        <v>1</v>
      </c>
      <c r="C5" s="105" t="s">
        <v>102</v>
      </c>
      <c r="D5" s="104"/>
      <c r="E5" s="106"/>
      <c r="F5" s="106"/>
      <c r="G5" s="106">
        <f>E5*F5</f>
        <v>0</v>
      </c>
      <c r="H5" s="106">
        <v>50</v>
      </c>
      <c r="I5" s="106">
        <v>50</v>
      </c>
      <c r="J5" s="107">
        <f>G5*I5/100</f>
        <v>0</v>
      </c>
    </row>
    <row r="6" spans="1:10" s="13" customFormat="1" ht="28.5">
      <c r="A6" s="100"/>
      <c r="B6" s="120">
        <v>2</v>
      </c>
      <c r="C6" s="105" t="s">
        <v>103</v>
      </c>
      <c r="D6" s="104"/>
      <c r="E6" s="106"/>
      <c r="F6" s="106"/>
      <c r="G6" s="106">
        <f t="shared" ref="G6:G25" si="0">E6*F6</f>
        <v>0</v>
      </c>
      <c r="H6" s="106">
        <v>50</v>
      </c>
      <c r="I6" s="106">
        <f t="shared" ref="I6:I14" si="1">100-H6</f>
        <v>50</v>
      </c>
      <c r="J6" s="107">
        <f t="shared" ref="J6:J25" si="2">G6*I6/100</f>
        <v>0</v>
      </c>
    </row>
    <row r="7" spans="1:10" s="13" customFormat="1" ht="28.5">
      <c r="A7" s="100"/>
      <c r="B7" s="120">
        <v>3</v>
      </c>
      <c r="C7" s="105" t="s">
        <v>104</v>
      </c>
      <c r="D7" s="104"/>
      <c r="E7" s="108"/>
      <c r="F7" s="106"/>
      <c r="G7" s="106">
        <f t="shared" si="0"/>
        <v>0</v>
      </c>
      <c r="H7" s="106">
        <v>50</v>
      </c>
      <c r="I7" s="106">
        <f t="shared" si="1"/>
        <v>50</v>
      </c>
      <c r="J7" s="107">
        <f t="shared" si="2"/>
        <v>0</v>
      </c>
    </row>
    <row r="8" spans="1:10" s="13" customFormat="1" ht="28.5">
      <c r="A8" s="100"/>
      <c r="B8" s="120">
        <v>4</v>
      </c>
      <c r="C8" s="105" t="s">
        <v>105</v>
      </c>
      <c r="D8" s="104"/>
      <c r="E8" s="108"/>
      <c r="F8" s="109"/>
      <c r="G8" s="106">
        <f t="shared" si="0"/>
        <v>0</v>
      </c>
      <c r="H8" s="106">
        <v>50</v>
      </c>
      <c r="I8" s="106">
        <f t="shared" si="1"/>
        <v>50</v>
      </c>
      <c r="J8" s="107">
        <f t="shared" si="2"/>
        <v>0</v>
      </c>
    </row>
    <row r="9" spans="1:10" s="13" customFormat="1" ht="28.5">
      <c r="A9" s="100"/>
      <c r="B9" s="120">
        <v>5</v>
      </c>
      <c r="C9" s="105" t="s">
        <v>106</v>
      </c>
      <c r="D9" s="104"/>
      <c r="E9" s="108"/>
      <c r="F9" s="106"/>
      <c r="G9" s="106">
        <f t="shared" si="0"/>
        <v>0</v>
      </c>
      <c r="H9" s="106">
        <v>50</v>
      </c>
      <c r="I9" s="106">
        <f t="shared" si="1"/>
        <v>50</v>
      </c>
      <c r="J9" s="107">
        <f t="shared" si="2"/>
        <v>0</v>
      </c>
    </row>
    <row r="10" spans="1:10" s="13" customFormat="1" ht="28.5">
      <c r="A10" s="100"/>
      <c r="B10" s="120">
        <v>6</v>
      </c>
      <c r="C10" s="105" t="s">
        <v>107</v>
      </c>
      <c r="D10" s="104"/>
      <c r="E10" s="108"/>
      <c r="F10" s="106"/>
      <c r="G10" s="106">
        <f t="shared" si="0"/>
        <v>0</v>
      </c>
      <c r="H10" s="106">
        <v>50</v>
      </c>
      <c r="I10" s="106">
        <f t="shared" si="1"/>
        <v>50</v>
      </c>
      <c r="J10" s="107">
        <f t="shared" si="2"/>
        <v>0</v>
      </c>
    </row>
    <row r="11" spans="1:10" s="13" customFormat="1" ht="27.75" customHeight="1">
      <c r="A11" s="100"/>
      <c r="B11" s="120">
        <v>7</v>
      </c>
      <c r="C11" s="105" t="s">
        <v>108</v>
      </c>
      <c r="D11" s="104"/>
      <c r="E11" s="108"/>
      <c r="F11" s="106"/>
      <c r="G11" s="106">
        <f t="shared" si="0"/>
        <v>0</v>
      </c>
      <c r="H11" s="106">
        <v>50</v>
      </c>
      <c r="I11" s="106">
        <f t="shared" si="1"/>
        <v>50</v>
      </c>
      <c r="J11" s="107">
        <f t="shared" si="2"/>
        <v>0</v>
      </c>
    </row>
    <row r="12" spans="1:10" s="13" customFormat="1" ht="28.5">
      <c r="A12" s="100"/>
      <c r="B12" s="120">
        <v>8</v>
      </c>
      <c r="C12" s="105" t="s">
        <v>109</v>
      </c>
      <c r="D12" s="104"/>
      <c r="E12" s="108"/>
      <c r="F12" s="106"/>
      <c r="G12" s="106">
        <f t="shared" si="0"/>
        <v>0</v>
      </c>
      <c r="H12" s="106">
        <v>30</v>
      </c>
      <c r="I12" s="106">
        <f t="shared" si="1"/>
        <v>70</v>
      </c>
      <c r="J12" s="107">
        <f t="shared" si="2"/>
        <v>0</v>
      </c>
    </row>
    <row r="13" spans="1:10" s="13" customFormat="1" ht="52.5">
      <c r="A13" s="100"/>
      <c r="B13" s="120">
        <v>9</v>
      </c>
      <c r="C13" s="105" t="s">
        <v>110</v>
      </c>
      <c r="D13" s="104"/>
      <c r="E13" s="108"/>
      <c r="F13" s="106"/>
      <c r="G13" s="106">
        <f t="shared" si="0"/>
        <v>0</v>
      </c>
      <c r="H13" s="106">
        <v>30</v>
      </c>
      <c r="I13" s="106">
        <f t="shared" si="1"/>
        <v>70</v>
      </c>
      <c r="J13" s="107">
        <f t="shared" si="2"/>
        <v>0</v>
      </c>
    </row>
    <row r="14" spans="1:10" s="13" customFormat="1" ht="28.5">
      <c r="A14" s="100"/>
      <c r="B14" s="120">
        <v>10</v>
      </c>
      <c r="C14" s="105" t="s">
        <v>111</v>
      </c>
      <c r="D14" s="104"/>
      <c r="E14" s="108"/>
      <c r="F14" s="106"/>
      <c r="G14" s="106">
        <f t="shared" si="0"/>
        <v>0</v>
      </c>
      <c r="H14" s="106">
        <v>30</v>
      </c>
      <c r="I14" s="106">
        <f t="shared" si="1"/>
        <v>70</v>
      </c>
      <c r="J14" s="107">
        <f t="shared" si="2"/>
        <v>0</v>
      </c>
    </row>
    <row r="15" spans="1:10" s="13" customFormat="1" ht="28.5">
      <c r="A15" s="100"/>
      <c r="B15" s="104"/>
      <c r="C15" s="121" t="s">
        <v>112</v>
      </c>
      <c r="D15" s="104"/>
      <c r="E15" s="108"/>
      <c r="F15" s="106"/>
      <c r="G15" s="106"/>
      <c r="H15" s="106"/>
      <c r="I15" s="106"/>
      <c r="J15" s="107"/>
    </row>
    <row r="16" spans="1:10" s="13" customFormat="1" ht="52.5">
      <c r="A16" s="100"/>
      <c r="B16" s="120">
        <v>11</v>
      </c>
      <c r="C16" s="110" t="s">
        <v>113</v>
      </c>
      <c r="D16" s="104"/>
      <c r="E16" s="108"/>
      <c r="F16" s="106"/>
      <c r="G16" s="106">
        <f t="shared" si="0"/>
        <v>0</v>
      </c>
      <c r="H16" s="106">
        <v>30</v>
      </c>
      <c r="I16" s="106">
        <f>100-H16</f>
        <v>70</v>
      </c>
      <c r="J16" s="107">
        <f t="shared" si="2"/>
        <v>0</v>
      </c>
    </row>
    <row r="17" spans="1:10" s="13" customFormat="1" ht="28.5">
      <c r="A17" s="100"/>
      <c r="B17" s="120">
        <v>12</v>
      </c>
      <c r="C17" s="105" t="s">
        <v>111</v>
      </c>
      <c r="D17" s="111"/>
      <c r="E17" s="108"/>
      <c r="F17" s="106"/>
      <c r="G17" s="106">
        <f t="shared" si="0"/>
        <v>0</v>
      </c>
      <c r="H17" s="106">
        <v>30</v>
      </c>
      <c r="I17" s="106">
        <f t="shared" ref="I17:I25" si="3">100-H17</f>
        <v>70</v>
      </c>
      <c r="J17" s="107">
        <f t="shared" si="2"/>
        <v>0</v>
      </c>
    </row>
    <row r="18" spans="1:10" s="13" customFormat="1" ht="28.5">
      <c r="A18" s="100"/>
      <c r="B18" s="120">
        <v>13</v>
      </c>
      <c r="C18" s="112" t="s">
        <v>27</v>
      </c>
      <c r="D18" s="111"/>
      <c r="E18" s="108"/>
      <c r="F18" s="106"/>
      <c r="G18" s="106">
        <f t="shared" si="0"/>
        <v>0</v>
      </c>
      <c r="H18" s="106">
        <v>50</v>
      </c>
      <c r="I18" s="106">
        <f t="shared" si="3"/>
        <v>50</v>
      </c>
      <c r="J18" s="107">
        <f t="shared" si="2"/>
        <v>0</v>
      </c>
    </row>
    <row r="19" spans="1:10" s="13" customFormat="1" ht="28.5">
      <c r="A19" s="100"/>
      <c r="B19" s="120">
        <v>14</v>
      </c>
      <c r="C19" s="112" t="s">
        <v>114</v>
      </c>
      <c r="D19" s="104"/>
      <c r="E19" s="108"/>
      <c r="F19" s="106"/>
      <c r="G19" s="106">
        <f t="shared" si="0"/>
        <v>0</v>
      </c>
      <c r="H19" s="106">
        <v>50</v>
      </c>
      <c r="I19" s="106">
        <f t="shared" si="3"/>
        <v>50</v>
      </c>
      <c r="J19" s="107">
        <f t="shared" si="2"/>
        <v>0</v>
      </c>
    </row>
    <row r="20" spans="1:10" s="13" customFormat="1" ht="28.5">
      <c r="A20" s="100"/>
      <c r="B20" s="120">
        <v>15</v>
      </c>
      <c r="C20" s="112" t="s">
        <v>115</v>
      </c>
      <c r="D20" s="104"/>
      <c r="E20" s="108"/>
      <c r="F20" s="106"/>
      <c r="G20" s="106">
        <f t="shared" si="0"/>
        <v>0</v>
      </c>
      <c r="H20" s="106">
        <v>50</v>
      </c>
      <c r="I20" s="106">
        <f t="shared" si="3"/>
        <v>50</v>
      </c>
      <c r="J20" s="107">
        <f t="shared" si="2"/>
        <v>0</v>
      </c>
    </row>
    <row r="21" spans="1:10" s="13" customFormat="1" ht="28.5">
      <c r="A21" s="100"/>
      <c r="B21" s="120">
        <v>16</v>
      </c>
      <c r="C21" s="112" t="s">
        <v>116</v>
      </c>
      <c r="D21" s="104"/>
      <c r="E21" s="108"/>
      <c r="F21" s="106"/>
      <c r="G21" s="106">
        <f t="shared" si="0"/>
        <v>0</v>
      </c>
      <c r="H21" s="106">
        <v>50</v>
      </c>
      <c r="I21" s="106">
        <f t="shared" si="3"/>
        <v>50</v>
      </c>
      <c r="J21" s="107">
        <f t="shared" si="2"/>
        <v>0</v>
      </c>
    </row>
    <row r="22" spans="1:10" s="13" customFormat="1" ht="28.5">
      <c r="A22" s="100"/>
      <c r="B22" s="120">
        <v>17</v>
      </c>
      <c r="C22" s="112" t="s">
        <v>117</v>
      </c>
      <c r="D22" s="104"/>
      <c r="E22" s="108"/>
      <c r="F22" s="106"/>
      <c r="G22" s="106">
        <f t="shared" si="0"/>
        <v>0</v>
      </c>
      <c r="H22" s="106">
        <v>50</v>
      </c>
      <c r="I22" s="106">
        <f t="shared" si="3"/>
        <v>50</v>
      </c>
      <c r="J22" s="107">
        <f t="shared" si="2"/>
        <v>0</v>
      </c>
    </row>
    <row r="23" spans="1:10" s="13" customFormat="1" ht="28.5">
      <c r="A23" s="100"/>
      <c r="B23" s="120">
        <v>18</v>
      </c>
      <c r="C23" s="112" t="s">
        <v>118</v>
      </c>
      <c r="D23" s="104"/>
      <c r="E23" s="108"/>
      <c r="F23" s="106"/>
      <c r="G23" s="106">
        <f t="shared" si="0"/>
        <v>0</v>
      </c>
      <c r="H23" s="106"/>
      <c r="I23" s="106"/>
      <c r="J23" s="107">
        <f t="shared" si="2"/>
        <v>0</v>
      </c>
    </row>
    <row r="24" spans="1:10" s="13" customFormat="1" ht="28.5">
      <c r="A24" s="100"/>
      <c r="B24" s="120">
        <v>19</v>
      </c>
      <c r="C24" s="122" t="s">
        <v>119</v>
      </c>
      <c r="D24" s="104"/>
      <c r="E24" s="108"/>
      <c r="F24" s="106"/>
      <c r="G24" s="106">
        <f t="shared" si="0"/>
        <v>0</v>
      </c>
      <c r="H24" s="106">
        <v>30</v>
      </c>
      <c r="I24" s="106">
        <f t="shared" si="3"/>
        <v>70</v>
      </c>
      <c r="J24" s="107">
        <f t="shared" si="2"/>
        <v>0</v>
      </c>
    </row>
    <row r="25" spans="1:10" s="13" customFormat="1" ht="28.5">
      <c r="A25" s="100"/>
      <c r="B25" s="124">
        <v>20</v>
      </c>
      <c r="C25" s="123" t="s">
        <v>120</v>
      </c>
      <c r="D25" s="104"/>
      <c r="E25" s="108"/>
      <c r="F25" s="106"/>
      <c r="G25" s="106">
        <f t="shared" si="0"/>
        <v>0</v>
      </c>
      <c r="H25" s="106">
        <v>30</v>
      </c>
      <c r="I25" s="106">
        <f t="shared" si="3"/>
        <v>70</v>
      </c>
      <c r="J25" s="107">
        <f t="shared" si="2"/>
        <v>0</v>
      </c>
    </row>
    <row r="26" spans="1:10" s="13" customFormat="1" ht="28.5">
      <c r="A26" s="100"/>
      <c r="B26" s="113" t="s">
        <v>83</v>
      </c>
      <c r="C26" s="114"/>
      <c r="D26" s="115"/>
      <c r="E26" s="116"/>
      <c r="F26" s="116"/>
      <c r="G26" s="117"/>
      <c r="H26" s="116"/>
      <c r="I26" s="116"/>
      <c r="J26" s="118">
        <f>SUM(J5:J25)</f>
        <v>0</v>
      </c>
    </row>
    <row r="27" spans="1:10" s="34" customFormat="1" ht="26.25">
      <c r="J27" s="62"/>
    </row>
    <row r="28" spans="1:10" s="34" customFormat="1" ht="27" thickBot="1">
      <c r="J28" s="62"/>
    </row>
    <row r="29" spans="1:10" s="34" customFormat="1" ht="33">
      <c r="B29" s="225" t="s">
        <v>212</v>
      </c>
      <c r="C29" s="226"/>
      <c r="D29" s="226"/>
      <c r="E29" s="226"/>
      <c r="F29" s="227"/>
      <c r="J29" s="62"/>
    </row>
    <row r="30" spans="1:10" s="34" customFormat="1" ht="29.25">
      <c r="B30" s="212" t="s">
        <v>6</v>
      </c>
      <c r="C30" s="228" t="s">
        <v>209</v>
      </c>
      <c r="D30" s="213"/>
      <c r="E30" s="32"/>
      <c r="F30" s="209"/>
      <c r="J30" s="62"/>
    </row>
    <row r="31" spans="1:10" s="34" customFormat="1" ht="27" thickBot="1">
      <c r="B31" s="214" t="s">
        <v>6</v>
      </c>
      <c r="C31" s="215">
        <f>J26/2</f>
        <v>0</v>
      </c>
      <c r="D31" s="216" t="s">
        <v>7</v>
      </c>
      <c r="E31" s="174"/>
      <c r="F31" s="211"/>
      <c r="J31" s="62"/>
    </row>
    <row r="32" spans="1:10" s="34" customFormat="1" ht="26.25">
      <c r="J32" s="62"/>
    </row>
    <row r="33" spans="2:10" s="34" customFormat="1" ht="27" thickBot="1">
      <c r="H33" s="32"/>
      <c r="J33" s="62"/>
    </row>
    <row r="34" spans="2:10" s="34" customFormat="1" ht="33">
      <c r="B34" s="225" t="s">
        <v>213</v>
      </c>
      <c r="C34" s="226"/>
      <c r="D34" s="226"/>
      <c r="E34" s="226"/>
      <c r="F34" s="227"/>
      <c r="H34" s="32"/>
      <c r="J34" s="62"/>
    </row>
    <row r="35" spans="2:10" s="34" customFormat="1" ht="29.25">
      <c r="B35" s="212" t="s">
        <v>6</v>
      </c>
      <c r="C35" s="228" t="s">
        <v>209</v>
      </c>
      <c r="D35" s="213"/>
      <c r="E35" s="32"/>
      <c r="F35" s="209"/>
      <c r="H35" s="32"/>
      <c r="J35" s="62"/>
    </row>
    <row r="36" spans="2:10" s="34" customFormat="1" ht="27" thickBot="1">
      <c r="B36" s="214" t="s">
        <v>6</v>
      </c>
      <c r="C36" s="215">
        <f>J26/2</f>
        <v>0</v>
      </c>
      <c r="D36" s="216" t="s">
        <v>7</v>
      </c>
      <c r="E36" s="174"/>
      <c r="F36" s="211"/>
      <c r="H36" s="32"/>
      <c r="J36" s="62"/>
    </row>
    <row r="37" spans="2:10" s="34" customFormat="1" ht="26.25">
      <c r="H37" s="32"/>
      <c r="J37" s="62"/>
    </row>
    <row r="38" spans="2:10" s="34" customFormat="1" ht="26.25">
      <c r="J38" s="62"/>
    </row>
    <row r="39" spans="2:10" s="34" customFormat="1" ht="26.25">
      <c r="J39" s="62"/>
    </row>
    <row r="40" spans="2:10" s="34" customFormat="1" ht="26.25">
      <c r="J40" s="62"/>
    </row>
    <row r="41" spans="2:10" s="34" customFormat="1" ht="26.25">
      <c r="J41" s="62"/>
    </row>
    <row r="42" spans="2:10" s="34" customFormat="1" ht="26.25">
      <c r="J42" s="62"/>
    </row>
    <row r="43" spans="2:10" s="34" customFormat="1" ht="26.25">
      <c r="J43" s="62"/>
    </row>
    <row r="44" spans="2:10" s="34" customFormat="1" ht="26.25">
      <c r="J44" s="62"/>
    </row>
    <row r="45" spans="2:10" s="34" customFormat="1" ht="26.25">
      <c r="J45" s="62"/>
    </row>
    <row r="46" spans="2:10" s="34" customFormat="1" ht="26.25">
      <c r="J46" s="62"/>
    </row>
    <row r="47" spans="2:10" s="34" customFormat="1" ht="26.25">
      <c r="J47" s="62"/>
    </row>
  </sheetData>
  <mergeCells count="5">
    <mergeCell ref="B1:J1"/>
    <mergeCell ref="B2:C2"/>
    <mergeCell ref="B26:C26"/>
    <mergeCell ref="B29:F29"/>
    <mergeCell ref="B34:F34"/>
  </mergeCells>
  <printOptions horizontalCentered="1"/>
  <pageMargins left="0.25" right="0.25" top="0.75" bottom="0.75" header="0.3" footer="0.3"/>
  <pageSetup paperSize="9" scale="7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E7" sqref="E7"/>
    </sheetView>
  </sheetViews>
  <sheetFormatPr defaultRowHeight="39.75"/>
  <cols>
    <col min="1" max="1" width="9.140625" style="36"/>
    <col min="2" max="2" width="9.140625" style="143" customWidth="1"/>
    <col min="3" max="3" width="10.85546875" style="36" customWidth="1"/>
    <col min="4" max="4" width="12.42578125" style="36" customWidth="1"/>
    <col min="5" max="5" width="10" style="36" customWidth="1"/>
    <col min="6" max="6" width="19.85546875" style="151" customWidth="1"/>
    <col min="7" max="7" width="11.42578125" style="36" customWidth="1"/>
    <col min="8" max="8" width="12.140625" style="36" customWidth="1"/>
    <col min="9" max="16384" width="9.140625" style="36"/>
  </cols>
  <sheetData>
    <row r="1" spans="1:14">
      <c r="A1" s="34"/>
      <c r="B1" s="144"/>
      <c r="C1" s="34"/>
      <c r="D1" s="34"/>
      <c r="E1" s="34"/>
      <c r="F1" s="145"/>
      <c r="G1" s="34"/>
      <c r="H1" s="34"/>
      <c r="I1" s="34"/>
    </row>
    <row r="2" spans="1:14" ht="40.5" thickBot="1">
      <c r="A2" s="34"/>
      <c r="B2" s="144"/>
      <c r="C2" s="34"/>
      <c r="D2" s="34"/>
      <c r="E2" s="34"/>
      <c r="F2" s="145"/>
      <c r="G2" s="34"/>
      <c r="H2" s="34"/>
      <c r="I2" s="34"/>
    </row>
    <row r="3" spans="1:14" ht="34.5" customHeight="1">
      <c r="A3" s="34"/>
      <c r="B3" s="183" t="s">
        <v>217</v>
      </c>
      <c r="C3" s="184"/>
      <c r="D3" s="184"/>
      <c r="E3" s="184"/>
      <c r="F3" s="184"/>
      <c r="G3" s="184"/>
      <c r="H3" s="184"/>
      <c r="I3" s="185"/>
      <c r="J3" s="154"/>
      <c r="K3" s="154"/>
      <c r="L3" s="154"/>
      <c r="M3" s="155"/>
    </row>
    <row r="4" spans="1:14" ht="26.25" customHeight="1">
      <c r="A4" s="34"/>
      <c r="B4" s="156" t="s">
        <v>155</v>
      </c>
      <c r="C4" s="230" t="s">
        <v>215</v>
      </c>
      <c r="D4" s="230"/>
      <c r="E4" s="230"/>
      <c r="F4" s="230"/>
      <c r="G4" s="230"/>
      <c r="H4" s="230"/>
      <c r="I4" s="230"/>
      <c r="J4" s="230"/>
      <c r="K4" s="158"/>
      <c r="L4" s="158"/>
      <c r="M4" s="159"/>
    </row>
    <row r="5" spans="1:14" ht="26.25" customHeight="1">
      <c r="A5" s="34"/>
      <c r="B5" s="156"/>
      <c r="C5" s="229" t="s">
        <v>216</v>
      </c>
      <c r="D5" s="229"/>
      <c r="E5" s="229"/>
      <c r="F5" s="229"/>
      <c r="G5" s="229"/>
      <c r="H5" s="229"/>
      <c r="I5" s="229"/>
      <c r="J5" s="229"/>
      <c r="K5" s="229"/>
      <c r="L5" s="158"/>
      <c r="M5" s="159"/>
    </row>
    <row r="6" spans="1:14">
      <c r="A6" s="34"/>
      <c r="B6" s="177" t="s">
        <v>155</v>
      </c>
      <c r="C6" s="158"/>
      <c r="D6" s="157" t="e">
        <f>'6'!C5</f>
        <v>#REF!</v>
      </c>
      <c r="E6" s="178" t="s">
        <v>156</v>
      </c>
      <c r="F6" s="157">
        <f>'3'!J26+'13'!C31</f>
        <v>0</v>
      </c>
      <c r="G6" s="32"/>
      <c r="H6" s="32"/>
      <c r="I6" s="32"/>
      <c r="J6" s="158"/>
      <c r="K6" s="158"/>
      <c r="L6" s="158"/>
      <c r="M6" s="159"/>
    </row>
    <row r="7" spans="1:14" ht="40.5" thickBot="1">
      <c r="A7" s="34"/>
      <c r="B7" s="179" t="s">
        <v>155</v>
      </c>
      <c r="C7" s="180"/>
      <c r="D7" s="182" t="e">
        <f>D6/F6</f>
        <v>#REF!</v>
      </c>
      <c r="E7" s="174"/>
      <c r="F7" s="181"/>
      <c r="G7" s="174"/>
      <c r="H7" s="174"/>
      <c r="I7" s="174"/>
      <c r="J7" s="180"/>
      <c r="K7" s="180"/>
      <c r="L7" s="180"/>
      <c r="M7" s="175"/>
    </row>
    <row r="8" spans="1:14">
      <c r="A8" s="161"/>
      <c r="B8" s="232"/>
      <c r="C8" s="161"/>
      <c r="D8" s="161"/>
      <c r="E8" s="161"/>
      <c r="F8" s="162"/>
      <c r="G8" s="161"/>
      <c r="H8" s="161"/>
      <c r="I8" s="161"/>
      <c r="J8" s="231"/>
      <c r="K8" s="231"/>
      <c r="L8" s="231"/>
      <c r="M8" s="231"/>
      <c r="N8" s="231"/>
    </row>
    <row r="9" spans="1:14">
      <c r="A9" s="161"/>
      <c r="B9" s="232"/>
      <c r="C9" s="161"/>
      <c r="D9" s="161"/>
      <c r="E9" s="161"/>
      <c r="F9" s="162"/>
      <c r="G9" s="161"/>
      <c r="H9" s="161"/>
      <c r="I9" s="161"/>
      <c r="J9" s="231"/>
      <c r="K9" s="231"/>
      <c r="L9" s="231"/>
      <c r="M9" s="231"/>
      <c r="N9" s="231"/>
    </row>
    <row r="10" spans="1:14">
      <c r="A10" s="161"/>
      <c r="B10" s="233"/>
      <c r="C10" s="233"/>
      <c r="D10" s="233"/>
      <c r="E10" s="233"/>
      <c r="F10" s="233"/>
      <c r="G10" s="233"/>
      <c r="H10" s="233"/>
      <c r="I10" s="233"/>
      <c r="J10" s="233"/>
      <c r="K10" s="231"/>
      <c r="L10" s="231"/>
      <c r="M10" s="231"/>
      <c r="N10" s="231"/>
    </row>
    <row r="11" spans="1:14">
      <c r="A11" s="161"/>
      <c r="B11" s="232"/>
      <c r="C11" s="161"/>
      <c r="D11" s="161"/>
      <c r="E11" s="161"/>
      <c r="F11" s="162"/>
      <c r="G11" s="161"/>
      <c r="H11" s="161"/>
      <c r="I11" s="161"/>
      <c r="J11" s="231"/>
      <c r="K11" s="231"/>
      <c r="L11" s="231"/>
      <c r="M11" s="231"/>
      <c r="N11" s="231"/>
    </row>
    <row r="12" spans="1:14" ht="23.25" customHeight="1">
      <c r="A12" s="161"/>
      <c r="B12" s="232"/>
      <c r="C12" s="161"/>
      <c r="D12" s="161"/>
      <c r="E12" s="161"/>
      <c r="F12" s="162"/>
      <c r="G12" s="161"/>
      <c r="H12" s="161"/>
      <c r="I12" s="161"/>
      <c r="J12" s="161"/>
      <c r="K12" s="161"/>
      <c r="L12" s="161"/>
      <c r="M12" s="231"/>
      <c r="N12" s="231"/>
    </row>
    <row r="13" spans="1:14">
      <c r="A13" s="161"/>
      <c r="B13" s="168"/>
      <c r="C13" s="164"/>
      <c r="D13" s="164"/>
      <c r="E13" s="164"/>
      <c r="F13" s="164"/>
      <c r="G13" s="165"/>
      <c r="H13" s="164"/>
      <c r="I13" s="164"/>
      <c r="J13" s="164"/>
      <c r="K13" s="164"/>
      <c r="L13" s="164"/>
      <c r="M13" s="164"/>
      <c r="N13" s="231"/>
    </row>
    <row r="14" spans="1:14">
      <c r="A14" s="161"/>
      <c r="B14" s="168"/>
      <c r="C14" s="169"/>
      <c r="D14" s="168"/>
      <c r="E14" s="168"/>
      <c r="F14" s="162"/>
      <c r="G14" s="165"/>
      <c r="H14" s="169"/>
      <c r="I14" s="161"/>
      <c r="J14" s="161"/>
      <c r="K14" s="161"/>
      <c r="L14" s="161"/>
      <c r="M14" s="231"/>
      <c r="N14" s="231"/>
    </row>
    <row r="15" spans="1:14">
      <c r="A15" s="161"/>
      <c r="B15" s="234"/>
      <c r="C15" s="235"/>
      <c r="D15" s="168"/>
      <c r="E15" s="168"/>
      <c r="F15" s="168"/>
      <c r="G15" s="236"/>
      <c r="H15" s="161"/>
      <c r="I15" s="161"/>
      <c r="J15" s="161"/>
      <c r="K15" s="161"/>
      <c r="L15" s="161"/>
      <c r="M15" s="231"/>
      <c r="N15" s="231"/>
    </row>
    <row r="16" spans="1:14">
      <c r="A16" s="161"/>
      <c r="B16" s="237"/>
      <c r="C16" s="236"/>
      <c r="D16" s="236"/>
      <c r="E16" s="161"/>
      <c r="F16" s="162"/>
      <c r="G16" s="161"/>
      <c r="H16" s="161"/>
      <c r="I16" s="161"/>
      <c r="J16" s="161"/>
      <c r="K16" s="161"/>
      <c r="L16" s="161"/>
      <c r="M16" s="231"/>
      <c r="N16" s="231"/>
    </row>
    <row r="17" spans="1:14">
      <c r="A17" s="161"/>
      <c r="B17" s="233"/>
      <c r="C17" s="233"/>
      <c r="D17" s="233"/>
      <c r="E17" s="233"/>
      <c r="F17" s="233"/>
      <c r="G17" s="233"/>
      <c r="H17" s="233"/>
      <c r="I17" s="233"/>
      <c r="J17" s="233"/>
      <c r="K17" s="231"/>
      <c r="L17" s="231"/>
      <c r="M17" s="231"/>
      <c r="N17" s="231"/>
    </row>
    <row r="18" spans="1:14">
      <c r="A18" s="161"/>
      <c r="B18" s="232"/>
      <c r="C18" s="161"/>
      <c r="D18" s="161"/>
      <c r="E18" s="161"/>
      <c r="F18" s="162"/>
      <c r="G18" s="161"/>
      <c r="H18" s="161"/>
      <c r="I18" s="161"/>
      <c r="J18" s="231"/>
      <c r="K18" s="231"/>
      <c r="L18" s="231"/>
      <c r="M18" s="231"/>
      <c r="N18" s="231"/>
    </row>
    <row r="19" spans="1:14">
      <c r="A19" s="161"/>
      <c r="B19" s="232"/>
      <c r="C19" s="161"/>
      <c r="D19" s="161"/>
      <c r="E19" s="161"/>
      <c r="F19" s="162"/>
      <c r="G19" s="161"/>
      <c r="H19" s="161"/>
      <c r="I19" s="161"/>
      <c r="J19" s="161"/>
      <c r="K19" s="161"/>
      <c r="L19" s="161"/>
      <c r="M19" s="231"/>
      <c r="N19" s="231"/>
    </row>
    <row r="20" spans="1:14">
      <c r="A20" s="161"/>
      <c r="B20" s="168"/>
      <c r="C20" s="164"/>
      <c r="D20" s="164"/>
      <c r="E20" s="164"/>
      <c r="F20" s="164"/>
      <c r="G20" s="165"/>
      <c r="H20" s="164"/>
      <c r="I20" s="164"/>
      <c r="J20" s="164"/>
      <c r="K20" s="164"/>
      <c r="L20" s="164"/>
      <c r="M20" s="164"/>
      <c r="N20" s="231"/>
    </row>
    <row r="21" spans="1:14">
      <c r="A21" s="161"/>
      <c r="B21" s="168"/>
      <c r="C21" s="169"/>
      <c r="D21" s="168"/>
      <c r="E21" s="168"/>
      <c r="F21" s="162"/>
      <c r="G21" s="165"/>
      <c r="H21" s="169"/>
      <c r="I21" s="161"/>
      <c r="J21" s="161"/>
      <c r="K21" s="161"/>
      <c r="L21" s="161"/>
      <c r="M21" s="231"/>
      <c r="N21" s="231"/>
    </row>
    <row r="22" spans="1:14">
      <c r="A22" s="161"/>
      <c r="B22" s="234"/>
      <c r="C22" s="235"/>
      <c r="D22" s="168"/>
      <c r="E22" s="168"/>
      <c r="F22" s="168"/>
      <c r="G22" s="236"/>
      <c r="H22" s="161"/>
      <c r="I22" s="161"/>
      <c r="J22" s="161"/>
      <c r="K22" s="161"/>
      <c r="L22" s="161"/>
      <c r="M22" s="231"/>
      <c r="N22" s="231"/>
    </row>
    <row r="23" spans="1:14">
      <c r="A23" s="161"/>
      <c r="B23" s="232"/>
      <c r="C23" s="161"/>
      <c r="D23" s="161"/>
      <c r="E23" s="161"/>
      <c r="F23" s="162"/>
      <c r="G23" s="161"/>
      <c r="H23" s="161"/>
      <c r="I23" s="161"/>
      <c r="J23" s="161"/>
      <c r="K23" s="161"/>
      <c r="L23" s="161"/>
      <c r="M23" s="231"/>
      <c r="N23" s="231"/>
    </row>
    <row r="24" spans="1:14">
      <c r="A24" s="146"/>
      <c r="B24" s="147"/>
      <c r="C24" s="146"/>
      <c r="D24" s="146"/>
      <c r="E24" s="146"/>
      <c r="F24" s="148"/>
      <c r="G24" s="146"/>
      <c r="H24" s="146"/>
      <c r="I24" s="146"/>
      <c r="J24" s="146"/>
      <c r="K24" s="146"/>
      <c r="L24" s="34"/>
    </row>
    <row r="25" spans="1:14">
      <c r="A25" s="34"/>
      <c r="B25" s="144"/>
      <c r="C25" s="34"/>
      <c r="D25" s="34"/>
      <c r="E25" s="34"/>
      <c r="F25" s="145"/>
      <c r="G25" s="34"/>
      <c r="H25" s="34"/>
      <c r="I25" s="34"/>
      <c r="J25" s="34"/>
      <c r="K25" s="34"/>
      <c r="L25" s="34"/>
    </row>
  </sheetData>
  <mergeCells count="9">
    <mergeCell ref="C20:F20"/>
    <mergeCell ref="H20:M20"/>
    <mergeCell ref="B3:H3"/>
    <mergeCell ref="C4:J4"/>
    <mergeCell ref="B10:J10"/>
    <mergeCell ref="C13:F13"/>
    <mergeCell ref="H13:M13"/>
    <mergeCell ref="B17:J17"/>
    <mergeCell ref="C5:K5"/>
  </mergeCells>
  <printOptions horizontalCentered="1"/>
  <pageMargins left="0.25" right="0.25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F8" sqref="F8"/>
    </sheetView>
  </sheetViews>
  <sheetFormatPr defaultRowHeight="39.75"/>
  <cols>
    <col min="1" max="1" width="9.140625" style="36"/>
    <col min="2" max="2" width="9.140625" style="143" customWidth="1"/>
    <col min="3" max="3" width="10.85546875" style="36" customWidth="1"/>
    <col min="4" max="4" width="12.42578125" style="36" customWidth="1"/>
    <col min="5" max="5" width="10" style="36" customWidth="1"/>
    <col min="6" max="6" width="19.85546875" style="151" customWidth="1"/>
    <col min="7" max="7" width="11.42578125" style="36" customWidth="1"/>
    <col min="8" max="8" width="12.140625" style="36" customWidth="1"/>
    <col min="9" max="16384" width="9.140625" style="36"/>
  </cols>
  <sheetData>
    <row r="1" spans="1:14">
      <c r="A1" s="34"/>
      <c r="B1" s="144"/>
      <c r="C1" s="34"/>
      <c r="D1" s="34"/>
      <c r="E1" s="34"/>
      <c r="F1" s="145"/>
      <c r="G1" s="34"/>
      <c r="H1" s="34"/>
      <c r="I1" s="34"/>
    </row>
    <row r="2" spans="1:14" ht="40.5" thickBot="1">
      <c r="A2" s="34"/>
      <c r="B2" s="144"/>
      <c r="C2" s="34"/>
      <c r="D2" s="34"/>
      <c r="E2" s="34"/>
      <c r="F2" s="145"/>
      <c r="G2" s="34"/>
      <c r="H2" s="34"/>
      <c r="I2" s="34"/>
    </row>
    <row r="3" spans="1:14" ht="34.5" customHeight="1">
      <c r="A3" s="34"/>
      <c r="B3" s="183" t="s">
        <v>218</v>
      </c>
      <c r="C3" s="184"/>
      <c r="D3" s="184"/>
      <c r="E3" s="184"/>
      <c r="F3" s="184"/>
      <c r="G3" s="184"/>
      <c r="H3" s="184"/>
      <c r="I3" s="185"/>
      <c r="J3" s="154"/>
      <c r="K3" s="154"/>
      <c r="L3" s="154"/>
      <c r="M3" s="155"/>
    </row>
    <row r="4" spans="1:14" ht="26.25" customHeight="1">
      <c r="A4" s="34"/>
      <c r="B4" s="156" t="s">
        <v>155</v>
      </c>
      <c r="C4" s="230" t="s">
        <v>220</v>
      </c>
      <c r="D4" s="230"/>
      <c r="E4" s="230"/>
      <c r="F4" s="230"/>
      <c r="G4" s="230"/>
      <c r="H4" s="230"/>
      <c r="I4" s="230"/>
      <c r="J4" s="230"/>
      <c r="K4" s="158"/>
      <c r="L4" s="158"/>
      <c r="M4" s="159"/>
    </row>
    <row r="5" spans="1:14" ht="26.25" customHeight="1">
      <c r="A5" s="34"/>
      <c r="B5" s="156"/>
      <c r="C5" s="229" t="s">
        <v>219</v>
      </c>
      <c r="D5" s="229"/>
      <c r="E5" s="229"/>
      <c r="F5" s="229"/>
      <c r="G5" s="229"/>
      <c r="H5" s="229"/>
      <c r="I5" s="229"/>
      <c r="J5" s="229"/>
      <c r="K5" s="229"/>
      <c r="L5" s="158"/>
      <c r="M5" s="159"/>
    </row>
    <row r="6" spans="1:14">
      <c r="A6" s="34"/>
      <c r="B6" s="177" t="s">
        <v>155</v>
      </c>
      <c r="C6" s="158"/>
      <c r="D6" s="157" t="e">
        <f>'10'!C36</f>
        <v>#REF!</v>
      </c>
      <c r="E6" s="178" t="s">
        <v>156</v>
      </c>
      <c r="F6" s="157" t="e">
        <f>'9'!C8+'13'!C36</f>
        <v>#REF!</v>
      </c>
      <c r="G6" s="32"/>
      <c r="H6" s="32"/>
      <c r="I6" s="32"/>
      <c r="J6" s="158"/>
      <c r="K6" s="158"/>
      <c r="L6" s="158"/>
      <c r="M6" s="159"/>
    </row>
    <row r="7" spans="1:14" ht="40.5" thickBot="1">
      <c r="A7" s="34"/>
      <c r="B7" s="179" t="s">
        <v>155</v>
      </c>
      <c r="C7" s="180"/>
      <c r="D7" s="182" t="e">
        <f>D6/F6</f>
        <v>#REF!</v>
      </c>
      <c r="E7" s="174"/>
      <c r="F7" s="181"/>
      <c r="G7" s="174"/>
      <c r="H7" s="174"/>
      <c r="I7" s="174"/>
      <c r="J7" s="180"/>
      <c r="K7" s="180"/>
      <c r="L7" s="180"/>
      <c r="M7" s="175"/>
    </row>
    <row r="8" spans="1:14">
      <c r="A8" s="161"/>
      <c r="B8" s="232"/>
      <c r="C8" s="161"/>
      <c r="D8" s="161"/>
      <c r="E8" s="161"/>
      <c r="F8" s="162"/>
      <c r="G8" s="161"/>
      <c r="H8" s="161"/>
      <c r="I8" s="161"/>
      <c r="J8" s="231"/>
      <c r="K8" s="231"/>
      <c r="L8" s="231"/>
      <c r="M8" s="231"/>
      <c r="N8" s="231"/>
    </row>
    <row r="9" spans="1:14">
      <c r="A9" s="161"/>
      <c r="B9" s="232"/>
      <c r="C9" s="161"/>
      <c r="D9" s="161"/>
      <c r="E9" s="161"/>
      <c r="F9" s="162"/>
      <c r="G9" s="161"/>
      <c r="H9" s="161"/>
      <c r="I9" s="161"/>
      <c r="J9" s="231"/>
      <c r="K9" s="231"/>
      <c r="L9" s="231"/>
      <c r="M9" s="231"/>
      <c r="N9" s="231"/>
    </row>
    <row r="10" spans="1:14">
      <c r="A10" s="161"/>
      <c r="B10" s="233"/>
      <c r="C10" s="233"/>
      <c r="D10" s="233"/>
      <c r="E10" s="233"/>
      <c r="F10" s="233"/>
      <c r="G10" s="233"/>
      <c r="H10" s="233"/>
      <c r="I10" s="233"/>
      <c r="J10" s="233"/>
      <c r="K10" s="231"/>
      <c r="L10" s="231"/>
      <c r="M10" s="231"/>
      <c r="N10" s="231"/>
    </row>
    <row r="11" spans="1:14">
      <c r="A11" s="161"/>
      <c r="B11" s="232"/>
      <c r="C11" s="161"/>
      <c r="D11" s="161"/>
      <c r="E11" s="161"/>
      <c r="F11" s="162"/>
      <c r="G11" s="161"/>
      <c r="H11" s="161"/>
      <c r="I11" s="161"/>
      <c r="J11" s="231"/>
      <c r="K11" s="231"/>
      <c r="L11" s="231"/>
      <c r="M11" s="231"/>
      <c r="N11" s="231"/>
    </row>
    <row r="12" spans="1:14" ht="23.25" customHeight="1">
      <c r="A12" s="161"/>
      <c r="B12" s="232"/>
      <c r="C12" s="161"/>
      <c r="D12" s="161"/>
      <c r="E12" s="161"/>
      <c r="F12" s="162"/>
      <c r="G12" s="161"/>
      <c r="H12" s="161"/>
      <c r="I12" s="161"/>
      <c r="J12" s="161"/>
      <c r="K12" s="161"/>
      <c r="L12" s="161"/>
      <c r="M12" s="231"/>
      <c r="N12" s="231"/>
    </row>
    <row r="13" spans="1:14">
      <c r="A13" s="161"/>
      <c r="B13" s="168"/>
      <c r="C13" s="164"/>
      <c r="D13" s="164"/>
      <c r="E13" s="164"/>
      <c r="F13" s="164"/>
      <c r="G13" s="165"/>
      <c r="H13" s="164"/>
      <c r="I13" s="164"/>
      <c r="J13" s="164"/>
      <c r="K13" s="164"/>
      <c r="L13" s="164"/>
      <c r="M13" s="164"/>
      <c r="N13" s="231"/>
    </row>
    <row r="14" spans="1:14">
      <c r="A14" s="161"/>
      <c r="B14" s="168"/>
      <c r="C14" s="169"/>
      <c r="D14" s="168"/>
      <c r="E14" s="168"/>
      <c r="F14" s="162"/>
      <c r="G14" s="165"/>
      <c r="H14" s="169"/>
      <c r="I14" s="161"/>
      <c r="J14" s="161"/>
      <c r="K14" s="161"/>
      <c r="L14" s="161"/>
      <c r="M14" s="231"/>
      <c r="N14" s="231"/>
    </row>
    <row r="15" spans="1:14">
      <c r="A15" s="161"/>
      <c r="B15" s="234"/>
      <c r="C15" s="235"/>
      <c r="D15" s="168"/>
      <c r="E15" s="168"/>
      <c r="F15" s="168"/>
      <c r="G15" s="236"/>
      <c r="H15" s="161"/>
      <c r="I15" s="161"/>
      <c r="J15" s="161"/>
      <c r="K15" s="161"/>
      <c r="L15" s="161"/>
      <c r="M15" s="231"/>
      <c r="N15" s="231"/>
    </row>
    <row r="16" spans="1:14">
      <c r="A16" s="161"/>
      <c r="B16" s="237"/>
      <c r="C16" s="236"/>
      <c r="D16" s="236"/>
      <c r="E16" s="161"/>
      <c r="F16" s="162"/>
      <c r="G16" s="161"/>
      <c r="H16" s="161"/>
      <c r="I16" s="161"/>
      <c r="J16" s="161"/>
      <c r="K16" s="161"/>
      <c r="L16" s="161"/>
      <c r="M16" s="231"/>
      <c r="N16" s="231"/>
    </row>
    <row r="17" spans="1:14">
      <c r="A17" s="161"/>
      <c r="B17" s="233"/>
      <c r="C17" s="233"/>
      <c r="D17" s="233"/>
      <c r="E17" s="233"/>
      <c r="F17" s="233"/>
      <c r="G17" s="233"/>
      <c r="H17" s="233"/>
      <c r="I17" s="233"/>
      <c r="J17" s="233"/>
      <c r="K17" s="231"/>
      <c r="L17" s="231"/>
      <c r="M17" s="231"/>
      <c r="N17" s="231"/>
    </row>
    <row r="18" spans="1:14">
      <c r="A18" s="161"/>
      <c r="B18" s="232"/>
      <c r="C18" s="161"/>
      <c r="D18" s="161"/>
      <c r="E18" s="161"/>
      <c r="F18" s="162"/>
      <c r="G18" s="161"/>
      <c r="H18" s="161"/>
      <c r="I18" s="161"/>
      <c r="J18" s="231"/>
      <c r="K18" s="231"/>
      <c r="L18" s="231"/>
      <c r="M18" s="231"/>
      <c r="N18" s="231"/>
    </row>
    <row r="19" spans="1:14">
      <c r="A19" s="161"/>
      <c r="B19" s="232"/>
      <c r="C19" s="161"/>
      <c r="D19" s="161"/>
      <c r="E19" s="161"/>
      <c r="F19" s="162"/>
      <c r="G19" s="161"/>
      <c r="H19" s="161"/>
      <c r="I19" s="161"/>
      <c r="J19" s="161"/>
      <c r="K19" s="161"/>
      <c r="L19" s="161"/>
      <c r="M19" s="231"/>
      <c r="N19" s="231"/>
    </row>
    <row r="20" spans="1:14">
      <c r="A20" s="161"/>
      <c r="B20" s="168"/>
      <c r="C20" s="164"/>
      <c r="D20" s="164"/>
      <c r="E20" s="164"/>
      <c r="F20" s="164"/>
      <c r="G20" s="165"/>
      <c r="H20" s="164"/>
      <c r="I20" s="164"/>
      <c r="J20" s="164"/>
      <c r="K20" s="164"/>
      <c r="L20" s="164"/>
      <c r="M20" s="164"/>
      <c r="N20" s="231"/>
    </row>
    <row r="21" spans="1:14">
      <c r="A21" s="161"/>
      <c r="B21" s="168"/>
      <c r="C21" s="169"/>
      <c r="D21" s="168"/>
      <c r="E21" s="168"/>
      <c r="F21" s="162"/>
      <c r="G21" s="165"/>
      <c r="H21" s="169"/>
      <c r="I21" s="161"/>
      <c r="J21" s="161"/>
      <c r="K21" s="161"/>
      <c r="L21" s="161"/>
      <c r="M21" s="231"/>
      <c r="N21" s="231"/>
    </row>
    <row r="22" spans="1:14">
      <c r="A22" s="161"/>
      <c r="B22" s="234"/>
      <c r="C22" s="235"/>
      <c r="D22" s="168"/>
      <c r="E22" s="168"/>
      <c r="F22" s="168"/>
      <c r="G22" s="236"/>
      <c r="H22" s="161"/>
      <c r="I22" s="161"/>
      <c r="J22" s="161"/>
      <c r="K22" s="161"/>
      <c r="L22" s="161"/>
      <c r="M22" s="231"/>
      <c r="N22" s="231"/>
    </row>
    <row r="23" spans="1:14">
      <c r="A23" s="161"/>
      <c r="B23" s="232"/>
      <c r="C23" s="161"/>
      <c r="D23" s="161"/>
      <c r="E23" s="161"/>
      <c r="F23" s="162"/>
      <c r="G23" s="161"/>
      <c r="H23" s="161"/>
      <c r="I23" s="161"/>
      <c r="J23" s="161"/>
      <c r="K23" s="161"/>
      <c r="L23" s="161"/>
      <c r="M23" s="231"/>
      <c r="N23" s="231"/>
    </row>
    <row r="24" spans="1:14">
      <c r="A24" s="146"/>
      <c r="B24" s="147"/>
      <c r="C24" s="146"/>
      <c r="D24" s="146"/>
      <c r="E24" s="146"/>
      <c r="F24" s="148"/>
      <c r="G24" s="146"/>
      <c r="H24" s="146"/>
      <c r="I24" s="146"/>
      <c r="J24" s="146"/>
      <c r="K24" s="146"/>
      <c r="L24" s="34"/>
    </row>
    <row r="25" spans="1:14">
      <c r="A25" s="34"/>
      <c r="B25" s="144"/>
      <c r="C25" s="34"/>
      <c r="D25" s="34"/>
      <c r="E25" s="34"/>
      <c r="F25" s="145"/>
      <c r="G25" s="34"/>
      <c r="H25" s="34"/>
      <c r="I25" s="34"/>
      <c r="J25" s="34"/>
      <c r="K25" s="34"/>
      <c r="L25" s="34"/>
    </row>
  </sheetData>
  <mergeCells count="9">
    <mergeCell ref="B17:J17"/>
    <mergeCell ref="C20:F20"/>
    <mergeCell ref="H20:M20"/>
    <mergeCell ref="B3:H3"/>
    <mergeCell ref="C4:J4"/>
    <mergeCell ref="C5:K5"/>
    <mergeCell ref="B10:J10"/>
    <mergeCell ref="C13:F13"/>
    <mergeCell ref="H13:M13"/>
  </mergeCells>
  <printOptions horizontalCentered="1"/>
  <pageMargins left="0.25" right="0.25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E3" sqref="E3"/>
    </sheetView>
  </sheetViews>
  <sheetFormatPr defaultRowHeight="24"/>
  <cols>
    <col min="1" max="1" width="9.140625" style="1"/>
    <col min="2" max="2" width="7.140625" style="1" customWidth="1"/>
    <col min="3" max="3" width="22.28515625" style="1" customWidth="1"/>
    <col min="4" max="4" width="3.42578125" style="1" customWidth="1"/>
    <col min="5" max="5" width="18.85546875" style="1" customWidth="1"/>
    <col min="6" max="6" width="20.7109375" style="1" customWidth="1"/>
    <col min="7" max="7" width="17.5703125" style="1" customWidth="1"/>
    <col min="8" max="16384" width="9.140625" style="1"/>
  </cols>
  <sheetData>
    <row r="1" spans="1:7">
      <c r="B1" s="75" t="s">
        <v>61</v>
      </c>
      <c r="C1" s="75"/>
      <c r="D1" s="75"/>
      <c r="E1" s="75"/>
      <c r="F1" s="75"/>
      <c r="G1" s="75"/>
    </row>
    <row r="2" spans="1:7">
      <c r="B2" s="77" t="s">
        <v>3</v>
      </c>
      <c r="C2" s="77"/>
      <c r="D2" s="77"/>
      <c r="E2" s="77"/>
      <c r="F2" s="77"/>
      <c r="G2" s="77"/>
    </row>
    <row r="3" spans="1:7">
      <c r="A3" s="4">
        <v>1.1000000000000001</v>
      </c>
      <c r="B3" s="76" t="s">
        <v>2</v>
      </c>
      <c r="C3" s="76"/>
      <c r="D3" s="12"/>
      <c r="E3" s="22">
        <f>'Village info'!D12</f>
        <v>750</v>
      </c>
      <c r="F3" s="2"/>
      <c r="G3" s="2"/>
    </row>
    <row r="4" spans="1:7">
      <c r="A4" s="4">
        <v>1.2</v>
      </c>
      <c r="B4" s="76" t="s">
        <v>4</v>
      </c>
      <c r="C4" s="76"/>
      <c r="D4" s="12"/>
      <c r="E4" s="22">
        <f>'Village info'!F11</f>
        <v>610</v>
      </c>
      <c r="F4" s="2"/>
      <c r="G4" s="2"/>
    </row>
    <row r="5" spans="1:7">
      <c r="A5" s="4">
        <v>1.3</v>
      </c>
      <c r="B5" s="76" t="s">
        <v>5</v>
      </c>
      <c r="C5" s="76"/>
      <c r="D5" s="12"/>
      <c r="E5" s="21"/>
      <c r="F5" s="2"/>
      <c r="G5" s="2"/>
    </row>
    <row r="6" spans="1:7">
      <c r="A6" s="4"/>
      <c r="B6" s="73" t="s">
        <v>6</v>
      </c>
      <c r="C6" s="23" t="s">
        <v>15</v>
      </c>
      <c r="D6" s="24" t="s">
        <v>10</v>
      </c>
      <c r="E6" s="23" t="s">
        <v>0</v>
      </c>
      <c r="F6" s="7"/>
      <c r="G6" s="7"/>
    </row>
    <row r="7" spans="1:7">
      <c r="A7" s="4"/>
      <c r="B7" s="73"/>
      <c r="C7" s="72">
        <v>100</v>
      </c>
      <c r="D7" s="72"/>
      <c r="E7" s="72"/>
      <c r="F7" s="7"/>
      <c r="G7" s="7"/>
    </row>
    <row r="8" spans="1:7">
      <c r="A8" s="4"/>
      <c r="B8" s="73" t="s">
        <v>6</v>
      </c>
      <c r="C8" s="25">
        <f>E4</f>
        <v>610</v>
      </c>
      <c r="D8" s="24" t="s">
        <v>10</v>
      </c>
      <c r="E8" s="25">
        <f>E3</f>
        <v>750</v>
      </c>
      <c r="F8" s="7"/>
      <c r="G8" s="7"/>
    </row>
    <row r="9" spans="1:7">
      <c r="A9" s="4"/>
      <c r="B9" s="73"/>
      <c r="C9" s="74">
        <v>100</v>
      </c>
      <c r="D9" s="74"/>
      <c r="E9" s="74"/>
      <c r="F9" s="7"/>
      <c r="G9" s="7"/>
    </row>
    <row r="10" spans="1:7">
      <c r="A10" s="4"/>
      <c r="B10" s="11" t="s">
        <v>6</v>
      </c>
      <c r="C10" s="56">
        <f>C8*E8/100</f>
        <v>4575</v>
      </c>
      <c r="D10" s="29"/>
      <c r="E10" s="30" t="s">
        <v>7</v>
      </c>
      <c r="F10" s="7"/>
      <c r="G10" s="7"/>
    </row>
    <row r="11" spans="1:7">
      <c r="A11" s="4"/>
      <c r="B11" s="9"/>
      <c r="C11" s="9"/>
      <c r="D11" s="9"/>
      <c r="E11" s="10"/>
      <c r="F11" s="7"/>
      <c r="G11" s="7"/>
    </row>
    <row r="12" spans="1:7">
      <c r="A12" s="4"/>
      <c r="B12" s="5"/>
      <c r="C12" s="5"/>
      <c r="D12" s="8"/>
      <c r="E12" s="6"/>
      <c r="F12" s="7"/>
      <c r="G12" s="7"/>
    </row>
    <row r="13" spans="1:7">
      <c r="A13" s="4"/>
      <c r="B13" s="5"/>
      <c r="C13" s="5"/>
      <c r="D13" s="8"/>
      <c r="E13" s="6"/>
      <c r="F13" s="7"/>
      <c r="G13" s="7"/>
    </row>
  </sheetData>
  <mergeCells count="9">
    <mergeCell ref="C7:E7"/>
    <mergeCell ref="B6:B7"/>
    <mergeCell ref="B8:B9"/>
    <mergeCell ref="C9:E9"/>
    <mergeCell ref="B1:G1"/>
    <mergeCell ref="B3:C3"/>
    <mergeCell ref="B2:G2"/>
    <mergeCell ref="B4:C4"/>
    <mergeCell ref="B5:C5"/>
  </mergeCells>
  <printOptions horizontalCentered="1"/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"/>
  <sheetViews>
    <sheetView topLeftCell="A2" workbookViewId="0">
      <selection activeCell="C3" sqref="C3"/>
    </sheetView>
  </sheetViews>
  <sheetFormatPr defaultRowHeight="24"/>
  <cols>
    <col min="1" max="1" width="9.140625" style="1"/>
    <col min="2" max="2" width="7.140625" style="1" customWidth="1"/>
    <col min="3" max="3" width="31.140625" style="1" customWidth="1"/>
    <col min="4" max="4" width="14" style="1" customWidth="1"/>
    <col min="5" max="5" width="20.7109375" style="1" customWidth="1"/>
    <col min="6" max="6" width="17.5703125" style="1" customWidth="1"/>
    <col min="7" max="16384" width="9.140625" style="1"/>
  </cols>
  <sheetData>
    <row r="1" spans="2:6" ht="33">
      <c r="B1" s="87" t="s">
        <v>75</v>
      </c>
      <c r="C1" s="87"/>
      <c r="D1" s="87"/>
      <c r="E1" s="87"/>
      <c r="F1" s="87"/>
    </row>
    <row r="2" spans="2:6" ht="39.75">
      <c r="B2" s="88" t="s">
        <v>76</v>
      </c>
      <c r="C2" s="88"/>
      <c r="D2" s="82">
        <f>'1'!E3</f>
        <v>750</v>
      </c>
      <c r="E2" s="83"/>
      <c r="F2" s="83"/>
    </row>
    <row r="3" spans="2:6" ht="51.75" customHeight="1">
      <c r="B3" s="89" t="s">
        <v>84</v>
      </c>
      <c r="C3" s="89" t="s">
        <v>77</v>
      </c>
      <c r="D3" s="89" t="s">
        <v>24</v>
      </c>
      <c r="E3" s="89" t="s">
        <v>78</v>
      </c>
      <c r="F3" s="89" t="s">
        <v>79</v>
      </c>
    </row>
    <row r="4" spans="2:6" ht="30.75">
      <c r="B4" s="90">
        <v>1</v>
      </c>
      <c r="C4" s="91" t="s">
        <v>80</v>
      </c>
      <c r="D4" s="84" t="e">
        <f>#REF!</f>
        <v>#REF!</v>
      </c>
      <c r="E4" s="85">
        <v>1.0022</v>
      </c>
      <c r="F4" s="84" t="e">
        <f>D4*E4</f>
        <v>#REF!</v>
      </c>
    </row>
    <row r="5" spans="2:6" ht="30.75">
      <c r="B5" s="90">
        <v>2</v>
      </c>
      <c r="C5" s="91" t="s">
        <v>81</v>
      </c>
      <c r="D5" s="84" t="e">
        <f>#REF!</f>
        <v>#REF!</v>
      </c>
      <c r="E5" s="85">
        <v>0</v>
      </c>
      <c r="F5" s="84" t="e">
        <f t="shared" ref="F5:F6" si="0">D5*E5</f>
        <v>#REF!</v>
      </c>
    </row>
    <row r="6" spans="2:6" ht="39.75" customHeight="1">
      <c r="B6" s="90">
        <v>3</v>
      </c>
      <c r="C6" s="91" t="s">
        <v>82</v>
      </c>
      <c r="D6" s="84" t="e">
        <f>#REF!</f>
        <v>#REF!</v>
      </c>
      <c r="E6" s="85">
        <v>0</v>
      </c>
      <c r="F6" s="84" t="e">
        <f t="shared" si="0"/>
        <v>#REF!</v>
      </c>
    </row>
    <row r="7" spans="2:6" ht="30.75">
      <c r="B7" s="92"/>
      <c r="C7" s="93" t="s">
        <v>83</v>
      </c>
      <c r="D7" s="86" t="e">
        <f>SUM(D4:D6)</f>
        <v>#REF!</v>
      </c>
      <c r="E7" s="86"/>
      <c r="F7" s="86" t="e">
        <f t="shared" ref="F7" si="1">SUM(F4:F6)</f>
        <v>#REF!</v>
      </c>
    </row>
  </sheetData>
  <mergeCells count="2">
    <mergeCell ref="B2:C2"/>
    <mergeCell ref="B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opLeftCell="A24" zoomScale="80" zoomScaleNormal="80" workbookViewId="0">
      <selection activeCell="D37" sqref="A1:XFD1048576"/>
    </sheetView>
  </sheetViews>
  <sheetFormatPr defaultRowHeight="24"/>
  <cols>
    <col min="1" max="1" width="9.140625" style="1"/>
    <col min="2" max="2" width="7.140625" style="1" customWidth="1"/>
    <col min="3" max="3" width="34.28515625" style="1" customWidth="1"/>
    <col min="4" max="4" width="16.5703125" style="1" customWidth="1"/>
    <col min="5" max="5" width="21.42578125" style="1" customWidth="1"/>
    <col min="6" max="6" width="21.28515625" style="1" customWidth="1"/>
    <col min="7" max="7" width="20.28515625" style="1" customWidth="1"/>
    <col min="8" max="8" width="13.42578125" style="1" customWidth="1"/>
    <col min="9" max="9" width="17.42578125" style="1" customWidth="1"/>
    <col min="10" max="10" width="27.85546875" style="20" customWidth="1"/>
    <col min="11" max="16384" width="9.140625" style="1"/>
  </cols>
  <sheetData>
    <row r="1" spans="1:10" ht="33">
      <c r="A1" s="34"/>
      <c r="B1" s="87" t="s">
        <v>121</v>
      </c>
      <c r="C1" s="87"/>
      <c r="D1" s="87"/>
      <c r="E1" s="87"/>
      <c r="F1" s="87"/>
      <c r="G1" s="87"/>
      <c r="H1" s="87"/>
      <c r="I1" s="87"/>
      <c r="J1" s="87"/>
    </row>
    <row r="2" spans="1:10" ht="28.5">
      <c r="A2" s="34"/>
      <c r="B2" s="96"/>
      <c r="C2" s="96"/>
      <c r="D2" s="97"/>
      <c r="E2" s="98" t="s">
        <v>1</v>
      </c>
      <c r="F2" s="99"/>
      <c r="G2" s="99"/>
      <c r="H2" s="99"/>
      <c r="I2" s="99"/>
      <c r="J2" s="62"/>
    </row>
    <row r="3" spans="1:10" s="13" customFormat="1" ht="51.75" customHeight="1">
      <c r="A3" s="100"/>
      <c r="B3" s="101" t="s">
        <v>19</v>
      </c>
      <c r="C3" s="101" t="s">
        <v>85</v>
      </c>
      <c r="D3" s="101" t="s">
        <v>86</v>
      </c>
      <c r="E3" s="101" t="s">
        <v>87</v>
      </c>
      <c r="F3" s="101" t="s">
        <v>88</v>
      </c>
      <c r="G3" s="101" t="s">
        <v>89</v>
      </c>
      <c r="H3" s="101" t="s">
        <v>90</v>
      </c>
      <c r="I3" s="102" t="s">
        <v>91</v>
      </c>
      <c r="J3" s="102" t="s">
        <v>92</v>
      </c>
    </row>
    <row r="4" spans="1:10" s="15" customFormat="1" ht="52.5" customHeight="1">
      <c r="A4" s="103"/>
      <c r="B4" s="94" t="s">
        <v>101</v>
      </c>
      <c r="C4" s="94" t="s">
        <v>100</v>
      </c>
      <c r="D4" s="94" t="s">
        <v>99</v>
      </c>
      <c r="E4" s="94" t="s">
        <v>98</v>
      </c>
      <c r="F4" s="94" t="s">
        <v>97</v>
      </c>
      <c r="G4" s="94" t="s">
        <v>96</v>
      </c>
      <c r="H4" s="119" t="s">
        <v>93</v>
      </c>
      <c r="I4" s="94" t="s">
        <v>94</v>
      </c>
      <c r="J4" s="94" t="s">
        <v>95</v>
      </c>
    </row>
    <row r="5" spans="1:10" s="13" customFormat="1" ht="28.5">
      <c r="A5" s="100"/>
      <c r="B5" s="120">
        <v>1</v>
      </c>
      <c r="C5" s="105" t="s">
        <v>102</v>
      </c>
      <c r="D5" s="104"/>
      <c r="E5" s="106"/>
      <c r="F5" s="106"/>
      <c r="G5" s="106">
        <f>E5*F5</f>
        <v>0</v>
      </c>
      <c r="H5" s="106">
        <v>50</v>
      </c>
      <c r="I5" s="106">
        <v>50</v>
      </c>
      <c r="J5" s="107">
        <f>G5*I5/100</f>
        <v>0</v>
      </c>
    </row>
    <row r="6" spans="1:10" s="13" customFormat="1" ht="28.5">
      <c r="A6" s="100"/>
      <c r="B6" s="120">
        <v>2</v>
      </c>
      <c r="C6" s="105" t="s">
        <v>103</v>
      </c>
      <c r="D6" s="104"/>
      <c r="E6" s="106"/>
      <c r="F6" s="106"/>
      <c r="G6" s="106">
        <f t="shared" ref="G6:G25" si="0">E6*F6</f>
        <v>0</v>
      </c>
      <c r="H6" s="106">
        <v>50</v>
      </c>
      <c r="I6" s="106">
        <f t="shared" ref="I6:I14" si="1">100-H6</f>
        <v>50</v>
      </c>
      <c r="J6" s="107">
        <f t="shared" ref="J6:J25" si="2">G6*I6/100</f>
        <v>0</v>
      </c>
    </row>
    <row r="7" spans="1:10" s="13" customFormat="1" ht="28.5">
      <c r="A7" s="100"/>
      <c r="B7" s="120">
        <v>3</v>
      </c>
      <c r="C7" s="105" t="s">
        <v>104</v>
      </c>
      <c r="D7" s="104"/>
      <c r="E7" s="108"/>
      <c r="F7" s="106"/>
      <c r="G7" s="106">
        <f t="shared" si="0"/>
        <v>0</v>
      </c>
      <c r="H7" s="106">
        <v>50</v>
      </c>
      <c r="I7" s="106">
        <f t="shared" si="1"/>
        <v>50</v>
      </c>
      <c r="J7" s="107">
        <f t="shared" si="2"/>
        <v>0</v>
      </c>
    </row>
    <row r="8" spans="1:10" s="13" customFormat="1" ht="28.5">
      <c r="A8" s="100"/>
      <c r="B8" s="120">
        <v>4</v>
      </c>
      <c r="C8" s="105" t="s">
        <v>105</v>
      </c>
      <c r="D8" s="104"/>
      <c r="E8" s="108"/>
      <c r="F8" s="109"/>
      <c r="G8" s="106">
        <f t="shared" si="0"/>
        <v>0</v>
      </c>
      <c r="H8" s="106">
        <v>50</v>
      </c>
      <c r="I8" s="106">
        <f t="shared" si="1"/>
        <v>50</v>
      </c>
      <c r="J8" s="107">
        <f t="shared" si="2"/>
        <v>0</v>
      </c>
    </row>
    <row r="9" spans="1:10" s="13" customFormat="1" ht="28.5">
      <c r="A9" s="100"/>
      <c r="B9" s="120">
        <v>5</v>
      </c>
      <c r="C9" s="105" t="s">
        <v>106</v>
      </c>
      <c r="D9" s="104"/>
      <c r="E9" s="108"/>
      <c r="F9" s="106"/>
      <c r="G9" s="106">
        <f t="shared" si="0"/>
        <v>0</v>
      </c>
      <c r="H9" s="106">
        <v>50</v>
      </c>
      <c r="I9" s="106">
        <f t="shared" si="1"/>
        <v>50</v>
      </c>
      <c r="J9" s="107">
        <f t="shared" si="2"/>
        <v>0</v>
      </c>
    </row>
    <row r="10" spans="1:10" s="13" customFormat="1" ht="28.5">
      <c r="A10" s="100"/>
      <c r="B10" s="120">
        <v>6</v>
      </c>
      <c r="C10" s="105" t="s">
        <v>107</v>
      </c>
      <c r="D10" s="104"/>
      <c r="E10" s="108"/>
      <c r="F10" s="106"/>
      <c r="G10" s="106">
        <f t="shared" si="0"/>
        <v>0</v>
      </c>
      <c r="H10" s="106">
        <v>50</v>
      </c>
      <c r="I10" s="106">
        <f t="shared" si="1"/>
        <v>50</v>
      </c>
      <c r="J10" s="107">
        <f t="shared" si="2"/>
        <v>0</v>
      </c>
    </row>
    <row r="11" spans="1:10" s="13" customFormat="1" ht="27.75" customHeight="1">
      <c r="A11" s="100"/>
      <c r="B11" s="120">
        <v>7</v>
      </c>
      <c r="C11" s="105" t="s">
        <v>108</v>
      </c>
      <c r="D11" s="104"/>
      <c r="E11" s="108"/>
      <c r="F11" s="106"/>
      <c r="G11" s="106">
        <f t="shared" si="0"/>
        <v>0</v>
      </c>
      <c r="H11" s="106">
        <v>50</v>
      </c>
      <c r="I11" s="106">
        <f t="shared" si="1"/>
        <v>50</v>
      </c>
      <c r="J11" s="107">
        <f t="shared" si="2"/>
        <v>0</v>
      </c>
    </row>
    <row r="12" spans="1:10" s="13" customFormat="1" ht="28.5">
      <c r="A12" s="100"/>
      <c r="B12" s="120">
        <v>8</v>
      </c>
      <c r="C12" s="105" t="s">
        <v>109</v>
      </c>
      <c r="D12" s="104"/>
      <c r="E12" s="108"/>
      <c r="F12" s="106"/>
      <c r="G12" s="106">
        <f t="shared" si="0"/>
        <v>0</v>
      </c>
      <c r="H12" s="106">
        <v>30</v>
      </c>
      <c r="I12" s="106">
        <f t="shared" si="1"/>
        <v>70</v>
      </c>
      <c r="J12" s="107">
        <f t="shared" si="2"/>
        <v>0</v>
      </c>
    </row>
    <row r="13" spans="1:10" s="13" customFormat="1" ht="52.5">
      <c r="A13" s="100"/>
      <c r="B13" s="120">
        <v>9</v>
      </c>
      <c r="C13" s="105" t="s">
        <v>110</v>
      </c>
      <c r="D13" s="104"/>
      <c r="E13" s="108"/>
      <c r="F13" s="106"/>
      <c r="G13" s="106">
        <f t="shared" si="0"/>
        <v>0</v>
      </c>
      <c r="H13" s="106">
        <v>30</v>
      </c>
      <c r="I13" s="106">
        <f t="shared" si="1"/>
        <v>70</v>
      </c>
      <c r="J13" s="107">
        <f t="shared" si="2"/>
        <v>0</v>
      </c>
    </row>
    <row r="14" spans="1:10" s="13" customFormat="1" ht="28.5">
      <c r="A14" s="100"/>
      <c r="B14" s="120">
        <v>10</v>
      </c>
      <c r="C14" s="105" t="s">
        <v>111</v>
      </c>
      <c r="D14" s="104"/>
      <c r="E14" s="108"/>
      <c r="F14" s="106"/>
      <c r="G14" s="106">
        <f t="shared" si="0"/>
        <v>0</v>
      </c>
      <c r="H14" s="106">
        <v>30</v>
      </c>
      <c r="I14" s="106">
        <f t="shared" si="1"/>
        <v>70</v>
      </c>
      <c r="J14" s="107">
        <f t="shared" si="2"/>
        <v>0</v>
      </c>
    </row>
    <row r="15" spans="1:10" s="13" customFormat="1" ht="28.5">
      <c r="A15" s="100"/>
      <c r="B15" s="104"/>
      <c r="C15" s="121" t="s">
        <v>112</v>
      </c>
      <c r="D15" s="104"/>
      <c r="E15" s="108"/>
      <c r="F15" s="106"/>
      <c r="G15" s="106"/>
      <c r="H15" s="106"/>
      <c r="I15" s="106"/>
      <c r="J15" s="107"/>
    </row>
    <row r="16" spans="1:10" s="13" customFormat="1" ht="52.5">
      <c r="A16" s="100"/>
      <c r="B16" s="120">
        <v>11</v>
      </c>
      <c r="C16" s="110" t="s">
        <v>113</v>
      </c>
      <c r="D16" s="104"/>
      <c r="E16" s="108"/>
      <c r="F16" s="106"/>
      <c r="G16" s="106">
        <f t="shared" si="0"/>
        <v>0</v>
      </c>
      <c r="H16" s="106">
        <v>30</v>
      </c>
      <c r="I16" s="106">
        <f>100-H16</f>
        <v>70</v>
      </c>
      <c r="J16" s="107">
        <f t="shared" si="2"/>
        <v>0</v>
      </c>
    </row>
    <row r="17" spans="1:10" s="13" customFormat="1" ht="28.5">
      <c r="A17" s="100"/>
      <c r="B17" s="120">
        <v>12</v>
      </c>
      <c r="C17" s="105" t="s">
        <v>111</v>
      </c>
      <c r="D17" s="111"/>
      <c r="E17" s="108"/>
      <c r="F17" s="106"/>
      <c r="G17" s="106">
        <f t="shared" si="0"/>
        <v>0</v>
      </c>
      <c r="H17" s="106">
        <v>30</v>
      </c>
      <c r="I17" s="106">
        <f t="shared" ref="I17:I25" si="3">100-H17</f>
        <v>70</v>
      </c>
      <c r="J17" s="107">
        <f t="shared" si="2"/>
        <v>0</v>
      </c>
    </row>
    <row r="18" spans="1:10" s="13" customFormat="1" ht="28.5">
      <c r="A18" s="100"/>
      <c r="B18" s="120">
        <v>13</v>
      </c>
      <c r="C18" s="112" t="s">
        <v>27</v>
      </c>
      <c r="D18" s="111"/>
      <c r="E18" s="108"/>
      <c r="F18" s="106"/>
      <c r="G18" s="106">
        <f t="shared" si="0"/>
        <v>0</v>
      </c>
      <c r="H18" s="106">
        <v>50</v>
      </c>
      <c r="I18" s="106">
        <f t="shared" si="3"/>
        <v>50</v>
      </c>
      <c r="J18" s="107">
        <f t="shared" si="2"/>
        <v>0</v>
      </c>
    </row>
    <row r="19" spans="1:10" s="13" customFormat="1" ht="28.5">
      <c r="A19" s="100"/>
      <c r="B19" s="120">
        <v>14</v>
      </c>
      <c r="C19" s="112" t="s">
        <v>114</v>
      </c>
      <c r="D19" s="104"/>
      <c r="E19" s="108"/>
      <c r="F19" s="106"/>
      <c r="G19" s="106">
        <f t="shared" si="0"/>
        <v>0</v>
      </c>
      <c r="H19" s="106">
        <v>50</v>
      </c>
      <c r="I19" s="106">
        <f t="shared" si="3"/>
        <v>50</v>
      </c>
      <c r="J19" s="107">
        <f t="shared" si="2"/>
        <v>0</v>
      </c>
    </row>
    <row r="20" spans="1:10" s="13" customFormat="1" ht="28.5">
      <c r="A20" s="100"/>
      <c r="B20" s="120">
        <v>15</v>
      </c>
      <c r="C20" s="112" t="s">
        <v>115</v>
      </c>
      <c r="D20" s="104"/>
      <c r="E20" s="108"/>
      <c r="F20" s="106"/>
      <c r="G20" s="106">
        <f t="shared" si="0"/>
        <v>0</v>
      </c>
      <c r="H20" s="106">
        <v>50</v>
      </c>
      <c r="I20" s="106">
        <f t="shared" si="3"/>
        <v>50</v>
      </c>
      <c r="J20" s="107">
        <f t="shared" si="2"/>
        <v>0</v>
      </c>
    </row>
    <row r="21" spans="1:10" s="13" customFormat="1" ht="28.5">
      <c r="A21" s="100"/>
      <c r="B21" s="120">
        <v>16</v>
      </c>
      <c r="C21" s="112" t="s">
        <v>116</v>
      </c>
      <c r="D21" s="104"/>
      <c r="E21" s="108"/>
      <c r="F21" s="106"/>
      <c r="G21" s="106">
        <f t="shared" si="0"/>
        <v>0</v>
      </c>
      <c r="H21" s="106">
        <v>50</v>
      </c>
      <c r="I21" s="106">
        <f t="shared" si="3"/>
        <v>50</v>
      </c>
      <c r="J21" s="107">
        <f t="shared" si="2"/>
        <v>0</v>
      </c>
    </row>
    <row r="22" spans="1:10" s="13" customFormat="1" ht="28.5">
      <c r="A22" s="100"/>
      <c r="B22" s="120">
        <v>17</v>
      </c>
      <c r="C22" s="112" t="s">
        <v>117</v>
      </c>
      <c r="D22" s="104"/>
      <c r="E22" s="108"/>
      <c r="F22" s="106"/>
      <c r="G22" s="106">
        <f t="shared" si="0"/>
        <v>0</v>
      </c>
      <c r="H22" s="106">
        <v>50</v>
      </c>
      <c r="I22" s="106">
        <f t="shared" si="3"/>
        <v>50</v>
      </c>
      <c r="J22" s="107">
        <f t="shared" si="2"/>
        <v>0</v>
      </c>
    </row>
    <row r="23" spans="1:10" s="13" customFormat="1" ht="28.5">
      <c r="A23" s="100"/>
      <c r="B23" s="120">
        <v>18</v>
      </c>
      <c r="C23" s="112" t="s">
        <v>118</v>
      </c>
      <c r="D23" s="104"/>
      <c r="E23" s="108"/>
      <c r="F23" s="106"/>
      <c r="G23" s="106">
        <f t="shared" si="0"/>
        <v>0</v>
      </c>
      <c r="H23" s="106"/>
      <c r="I23" s="106"/>
      <c r="J23" s="107">
        <f t="shared" si="2"/>
        <v>0</v>
      </c>
    </row>
    <row r="24" spans="1:10" s="13" customFormat="1" ht="28.5">
      <c r="A24" s="100"/>
      <c r="B24" s="120">
        <v>19</v>
      </c>
      <c r="C24" s="122" t="s">
        <v>119</v>
      </c>
      <c r="D24" s="104"/>
      <c r="E24" s="108"/>
      <c r="F24" s="106"/>
      <c r="G24" s="106">
        <f t="shared" si="0"/>
        <v>0</v>
      </c>
      <c r="H24" s="106">
        <v>30</v>
      </c>
      <c r="I24" s="106">
        <f t="shared" si="3"/>
        <v>70</v>
      </c>
      <c r="J24" s="107">
        <f t="shared" si="2"/>
        <v>0</v>
      </c>
    </row>
    <row r="25" spans="1:10" s="13" customFormat="1" ht="28.5">
      <c r="A25" s="100"/>
      <c r="B25" s="124">
        <v>20</v>
      </c>
      <c r="C25" s="123" t="s">
        <v>120</v>
      </c>
      <c r="D25" s="104"/>
      <c r="E25" s="108"/>
      <c r="F25" s="106"/>
      <c r="G25" s="106">
        <f t="shared" si="0"/>
        <v>0</v>
      </c>
      <c r="H25" s="106">
        <v>30</v>
      </c>
      <c r="I25" s="106">
        <f t="shared" si="3"/>
        <v>70</v>
      </c>
      <c r="J25" s="107">
        <f t="shared" si="2"/>
        <v>0</v>
      </c>
    </row>
    <row r="26" spans="1:10" s="13" customFormat="1" ht="28.5">
      <c r="A26" s="100"/>
      <c r="B26" s="113" t="s">
        <v>83</v>
      </c>
      <c r="C26" s="114"/>
      <c r="D26" s="115"/>
      <c r="E26" s="116"/>
      <c r="F26" s="116"/>
      <c r="G26" s="117"/>
      <c r="H26" s="116"/>
      <c r="I26" s="116"/>
      <c r="J26" s="118">
        <f>SUM(J5:J25)</f>
        <v>0</v>
      </c>
    </row>
    <row r="27" spans="1:10" s="34" customFormat="1" ht="26.25">
      <c r="J27" s="62"/>
    </row>
    <row r="28" spans="1:10" s="34" customFormat="1" ht="27" thickBot="1">
      <c r="J28" s="62"/>
    </row>
    <row r="29" spans="1:10" s="34" customFormat="1" ht="33">
      <c r="B29" s="225" t="s">
        <v>208</v>
      </c>
      <c r="C29" s="226"/>
      <c r="D29" s="226"/>
      <c r="E29" s="226"/>
      <c r="F29" s="227"/>
      <c r="J29" s="62"/>
    </row>
    <row r="30" spans="1:10" s="34" customFormat="1" ht="29.25">
      <c r="B30" s="212" t="s">
        <v>6</v>
      </c>
      <c r="C30" s="228" t="s">
        <v>209</v>
      </c>
      <c r="D30" s="213"/>
      <c r="E30" s="32"/>
      <c r="F30" s="209"/>
      <c r="J30" s="62"/>
    </row>
    <row r="31" spans="1:10" s="34" customFormat="1" ht="27" thickBot="1">
      <c r="B31" s="214" t="s">
        <v>6</v>
      </c>
      <c r="C31" s="215">
        <f>J26/2</f>
        <v>0</v>
      </c>
      <c r="D31" s="216" t="s">
        <v>7</v>
      </c>
      <c r="E31" s="174"/>
      <c r="F31" s="211"/>
      <c r="J31" s="62"/>
    </row>
    <row r="32" spans="1:10" s="34" customFormat="1" ht="26.25">
      <c r="J32" s="62"/>
    </row>
    <row r="33" spans="2:10" s="34" customFormat="1" ht="27" thickBot="1">
      <c r="H33" s="32"/>
      <c r="J33" s="62"/>
    </row>
    <row r="34" spans="2:10" s="34" customFormat="1" ht="33">
      <c r="B34" s="225" t="s">
        <v>210</v>
      </c>
      <c r="C34" s="226"/>
      <c r="D34" s="226"/>
      <c r="E34" s="226"/>
      <c r="F34" s="227"/>
      <c r="H34" s="32"/>
      <c r="J34" s="62"/>
    </row>
    <row r="35" spans="2:10" s="34" customFormat="1" ht="29.25">
      <c r="B35" s="212" t="s">
        <v>6</v>
      </c>
      <c r="C35" s="228" t="s">
        <v>209</v>
      </c>
      <c r="D35" s="213"/>
      <c r="E35" s="32"/>
      <c r="F35" s="209"/>
      <c r="H35" s="32"/>
      <c r="J35" s="62"/>
    </row>
    <row r="36" spans="2:10" s="34" customFormat="1" ht="27" thickBot="1">
      <c r="B36" s="214" t="s">
        <v>6</v>
      </c>
      <c r="C36" s="215">
        <f>J26/2</f>
        <v>0</v>
      </c>
      <c r="D36" s="216" t="s">
        <v>7</v>
      </c>
      <c r="E36" s="174"/>
      <c r="F36" s="211"/>
      <c r="H36" s="32"/>
      <c r="J36" s="62"/>
    </row>
    <row r="37" spans="2:10" s="34" customFormat="1" ht="26.25">
      <c r="H37" s="32"/>
      <c r="J37" s="62"/>
    </row>
    <row r="38" spans="2:10" s="34" customFormat="1" ht="26.25">
      <c r="J38" s="62"/>
    </row>
    <row r="39" spans="2:10" s="34" customFormat="1" ht="26.25">
      <c r="J39" s="62"/>
    </row>
    <row r="40" spans="2:10" s="34" customFormat="1" ht="26.25">
      <c r="J40" s="62"/>
    </row>
    <row r="41" spans="2:10" s="34" customFormat="1" ht="26.25">
      <c r="J41" s="62"/>
    </row>
    <row r="42" spans="2:10" s="34" customFormat="1" ht="26.25">
      <c r="J42" s="62"/>
    </row>
    <row r="43" spans="2:10" s="34" customFormat="1" ht="26.25">
      <c r="J43" s="62"/>
    </row>
    <row r="44" spans="2:10" s="34" customFormat="1" ht="26.25">
      <c r="J44" s="62"/>
    </row>
    <row r="45" spans="2:10" s="34" customFormat="1" ht="26.25">
      <c r="J45" s="62"/>
    </row>
    <row r="46" spans="2:10" s="34" customFormat="1" ht="26.25">
      <c r="J46" s="62"/>
    </row>
    <row r="47" spans="2:10" s="34" customFormat="1" ht="26.25">
      <c r="J47" s="62"/>
    </row>
  </sheetData>
  <mergeCells count="5">
    <mergeCell ref="B29:F29"/>
    <mergeCell ref="B34:F34"/>
    <mergeCell ref="B2:C2"/>
    <mergeCell ref="B26:C26"/>
    <mergeCell ref="B1:J1"/>
  </mergeCells>
  <printOptions horizontalCentered="1"/>
  <pageMargins left="0.25" right="0.25" top="0.75" bottom="0.75" header="0.3" footer="0.3"/>
  <pageSetup paperSize="9"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workbookViewId="0">
      <selection activeCell="B1" sqref="B1:F1"/>
    </sheetView>
  </sheetViews>
  <sheetFormatPr defaultRowHeight="24"/>
  <cols>
    <col min="1" max="1" width="9.140625" style="1"/>
    <col min="2" max="2" width="9.85546875" style="1" customWidth="1"/>
    <col min="3" max="3" width="24.5703125" style="1" customWidth="1"/>
    <col min="4" max="4" width="14" style="1" customWidth="1"/>
    <col min="5" max="5" width="20.7109375" style="1" customWidth="1"/>
    <col min="6" max="6" width="31.85546875" style="1" customWidth="1"/>
    <col min="7" max="16384" width="9.140625" style="1"/>
  </cols>
  <sheetData>
    <row r="1" spans="2:6" ht="29.25">
      <c r="B1" s="68" t="s">
        <v>122</v>
      </c>
      <c r="C1" s="68"/>
      <c r="D1" s="68"/>
      <c r="E1" s="68"/>
      <c r="F1" s="68"/>
    </row>
    <row r="2" spans="2:6">
      <c r="B2" s="78"/>
      <c r="C2" s="78"/>
      <c r="D2" s="3" t="s">
        <v>1</v>
      </c>
      <c r="E2" s="2"/>
      <c r="F2" s="2"/>
    </row>
    <row r="3" spans="2:6" ht="51.75" customHeight="1">
      <c r="B3" s="125" t="s">
        <v>123</v>
      </c>
      <c r="C3" s="101" t="s">
        <v>124</v>
      </c>
      <c r="D3" s="101" t="s">
        <v>21</v>
      </c>
      <c r="E3" s="101" t="s">
        <v>125</v>
      </c>
      <c r="F3" s="101" t="s">
        <v>126</v>
      </c>
    </row>
    <row r="4" spans="2:6" ht="22.5" customHeight="1">
      <c r="B4" s="14">
        <v>1</v>
      </c>
      <c r="C4" s="14">
        <v>2</v>
      </c>
      <c r="D4" s="14">
        <v>3</v>
      </c>
      <c r="E4" s="14">
        <v>4</v>
      </c>
      <c r="F4" s="14" t="s">
        <v>8</v>
      </c>
    </row>
    <row r="5" spans="2:6" ht="26.25">
      <c r="B5" s="120">
        <v>1</v>
      </c>
      <c r="C5" s="105" t="s">
        <v>127</v>
      </c>
      <c r="D5" s="126">
        <f>'Village info'!D9</f>
        <v>1810</v>
      </c>
      <c r="E5" s="134">
        <v>55</v>
      </c>
      <c r="F5" s="128">
        <f>(D5*E5*365)/1000000</f>
        <v>36.335749999999997</v>
      </c>
    </row>
    <row r="6" spans="2:6" ht="26.25">
      <c r="B6" s="120">
        <v>2</v>
      </c>
      <c r="C6" s="105" t="s">
        <v>128</v>
      </c>
      <c r="D6" s="126">
        <f>'Village info'!D10</f>
        <v>642</v>
      </c>
      <c r="E6" s="134">
        <v>35</v>
      </c>
      <c r="F6" s="128">
        <f t="shared" ref="F6:F9" si="0">(D6*E6*365)/1000000</f>
        <v>8.2015499999999992</v>
      </c>
    </row>
    <row r="7" spans="2:6" ht="26.25">
      <c r="B7" s="120">
        <v>3</v>
      </c>
      <c r="C7" s="105" t="s">
        <v>129</v>
      </c>
      <c r="D7" s="126">
        <f>'Village info'!F10</f>
        <v>111</v>
      </c>
      <c r="E7" s="134">
        <v>5</v>
      </c>
      <c r="F7" s="128">
        <f t="shared" si="0"/>
        <v>0.20257500000000001</v>
      </c>
    </row>
    <row r="8" spans="2:6" ht="26.25">
      <c r="B8" s="120">
        <v>4</v>
      </c>
      <c r="C8" s="105" t="s">
        <v>130</v>
      </c>
      <c r="D8" s="126"/>
      <c r="E8" s="134">
        <v>2</v>
      </c>
      <c r="F8" s="128">
        <f t="shared" si="0"/>
        <v>0</v>
      </c>
    </row>
    <row r="9" spans="2:6" ht="31.5">
      <c r="B9" s="120">
        <v>5</v>
      </c>
      <c r="C9" s="129" t="s">
        <v>131</v>
      </c>
      <c r="D9" s="126"/>
      <c r="E9" s="127"/>
      <c r="F9" s="128">
        <f t="shared" si="0"/>
        <v>0</v>
      </c>
    </row>
    <row r="10" spans="2:6">
      <c r="B10" s="130"/>
      <c r="C10" s="131" t="s">
        <v>83</v>
      </c>
      <c r="D10" s="132">
        <f>SUM(D5:D8)</f>
        <v>2563</v>
      </c>
      <c r="E10" s="133"/>
      <c r="F10" s="133">
        <f>SUM(F5:F9)</f>
        <v>44.739874999999998</v>
      </c>
    </row>
  </sheetData>
  <mergeCells count="2">
    <mergeCell ref="B1:F1"/>
    <mergeCell ref="B2:C2"/>
  </mergeCells>
  <printOptions horizontalCentered="1"/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8"/>
  <sheetViews>
    <sheetView topLeftCell="A37" workbookViewId="0">
      <selection activeCell="B40" sqref="B40:F49"/>
    </sheetView>
  </sheetViews>
  <sheetFormatPr defaultRowHeight="26.25"/>
  <cols>
    <col min="1" max="1" width="3.140625" style="34" customWidth="1"/>
    <col min="2" max="2" width="7.140625" style="34" customWidth="1"/>
    <col min="3" max="3" width="18.28515625" style="34" customWidth="1"/>
    <col min="4" max="4" width="15.140625" style="34" customWidth="1"/>
    <col min="5" max="5" width="20.5703125" style="34" customWidth="1"/>
    <col min="6" max="6" width="24" style="34" customWidth="1"/>
    <col min="7" max="16384" width="9.140625" style="34"/>
  </cols>
  <sheetData>
    <row r="1" spans="2:6">
      <c r="B1" s="95" t="s">
        <v>132</v>
      </c>
      <c r="C1" s="95"/>
      <c r="D1" s="95"/>
      <c r="E1" s="95"/>
      <c r="F1" s="95"/>
    </row>
    <row r="2" spans="2:6" s="100" customFormat="1" ht="51.75" customHeight="1">
      <c r="B2" s="101" t="s">
        <v>84</v>
      </c>
      <c r="C2" s="101" t="s">
        <v>26</v>
      </c>
      <c r="D2" s="101" t="s">
        <v>133</v>
      </c>
      <c r="E2" s="101" t="s">
        <v>134</v>
      </c>
      <c r="F2" s="101" t="s">
        <v>135</v>
      </c>
    </row>
    <row r="3" spans="2:6" s="103" customFormat="1" ht="21.75" customHeight="1">
      <c r="B3" s="94">
        <v>1</v>
      </c>
      <c r="C3" s="94">
        <v>2</v>
      </c>
      <c r="D3" s="94">
        <v>3</v>
      </c>
      <c r="E3" s="94">
        <v>4</v>
      </c>
      <c r="F3" s="94" t="s">
        <v>9</v>
      </c>
    </row>
    <row r="4" spans="2:6" s="100" customFormat="1">
      <c r="B4" s="104">
        <v>1</v>
      </c>
      <c r="C4" s="105" t="s">
        <v>28</v>
      </c>
      <c r="D4" s="135">
        <v>0</v>
      </c>
      <c r="E4" s="106"/>
      <c r="F4" s="106">
        <f>(D4*E4)/100</f>
        <v>0</v>
      </c>
    </row>
    <row r="5" spans="2:6" s="100" customFormat="1">
      <c r="B5" s="104">
        <v>2</v>
      </c>
      <c r="C5" s="105" t="s">
        <v>136</v>
      </c>
      <c r="D5" s="135">
        <v>0</v>
      </c>
      <c r="E5" s="106"/>
      <c r="F5" s="106">
        <f t="shared" ref="F5:F13" si="0">(D5*E5)/100</f>
        <v>0</v>
      </c>
    </row>
    <row r="6" spans="2:6" s="100" customFormat="1">
      <c r="B6" s="104">
        <v>3</v>
      </c>
      <c r="C6" s="105" t="s">
        <v>25</v>
      </c>
      <c r="D6" s="135">
        <v>0</v>
      </c>
      <c r="E6" s="106"/>
      <c r="F6" s="106">
        <f t="shared" si="0"/>
        <v>0</v>
      </c>
    </row>
    <row r="7" spans="2:6" s="100" customFormat="1">
      <c r="B7" s="104">
        <v>4</v>
      </c>
      <c r="C7" s="105" t="s">
        <v>29</v>
      </c>
      <c r="D7" s="135">
        <v>0</v>
      </c>
      <c r="E7" s="106"/>
      <c r="F7" s="106">
        <f t="shared" si="0"/>
        <v>0</v>
      </c>
    </row>
    <row r="8" spans="2:6" s="100" customFormat="1">
      <c r="B8" s="104">
        <v>5</v>
      </c>
      <c r="C8" s="105" t="s">
        <v>30</v>
      </c>
      <c r="D8" s="135">
        <v>0</v>
      </c>
      <c r="E8" s="106"/>
      <c r="F8" s="106">
        <f t="shared" si="0"/>
        <v>0</v>
      </c>
    </row>
    <row r="9" spans="2:6" s="100" customFormat="1">
      <c r="B9" s="104">
        <v>6</v>
      </c>
      <c r="C9" s="105" t="s">
        <v>22</v>
      </c>
      <c r="D9" s="135">
        <v>0</v>
      </c>
      <c r="E9" s="106"/>
      <c r="F9" s="106">
        <f t="shared" si="0"/>
        <v>0</v>
      </c>
    </row>
    <row r="10" spans="2:6" s="100" customFormat="1" ht="27.75" customHeight="1">
      <c r="B10" s="104">
        <v>7</v>
      </c>
      <c r="C10" s="105" t="s">
        <v>139</v>
      </c>
      <c r="D10" s="135">
        <v>0</v>
      </c>
      <c r="E10" s="106"/>
      <c r="F10" s="106">
        <f t="shared" si="0"/>
        <v>0</v>
      </c>
    </row>
    <row r="11" spans="2:6" s="100" customFormat="1">
      <c r="B11" s="104">
        <v>8</v>
      </c>
      <c r="C11" s="105" t="s">
        <v>137</v>
      </c>
      <c r="D11" s="135">
        <v>0</v>
      </c>
      <c r="E11" s="106"/>
      <c r="F11" s="106">
        <f t="shared" si="0"/>
        <v>0</v>
      </c>
    </row>
    <row r="12" spans="2:6" s="100" customFormat="1">
      <c r="B12" s="104">
        <v>9</v>
      </c>
      <c r="C12" s="100" t="s">
        <v>140</v>
      </c>
      <c r="D12" s="135">
        <v>0</v>
      </c>
      <c r="E12" s="106"/>
      <c r="F12" s="106">
        <f t="shared" si="0"/>
        <v>0</v>
      </c>
    </row>
    <row r="13" spans="2:6" s="100" customFormat="1">
      <c r="B13" s="136">
        <v>10</v>
      </c>
      <c r="C13" s="105" t="s">
        <v>138</v>
      </c>
      <c r="D13" s="135" t="e">
        <f>#REF!</f>
        <v>#REF!</v>
      </c>
      <c r="E13" s="106"/>
      <c r="F13" s="106" t="e">
        <f t="shared" si="0"/>
        <v>#REF!</v>
      </c>
    </row>
    <row r="14" spans="2:6" s="100" customFormat="1">
      <c r="B14" s="113" t="s">
        <v>83</v>
      </c>
      <c r="C14" s="114"/>
      <c r="D14" s="116" t="e">
        <f>SUM(D4:D13)</f>
        <v>#REF!</v>
      </c>
      <c r="E14" s="116"/>
      <c r="F14" s="116" t="e">
        <f>SUM(F4:F13)</f>
        <v>#REF!</v>
      </c>
    </row>
    <row r="16" spans="2:6">
      <c r="B16" s="95" t="s">
        <v>141</v>
      </c>
      <c r="C16" s="95"/>
      <c r="D16" s="95"/>
      <c r="E16" s="95"/>
      <c r="F16" s="95"/>
    </row>
    <row r="17" spans="2:6" ht="52.5">
      <c r="B17" s="101" t="s">
        <v>142</v>
      </c>
      <c r="C17" s="101" t="s">
        <v>26</v>
      </c>
      <c r="D17" s="101" t="s">
        <v>143</v>
      </c>
      <c r="E17" s="101" t="s">
        <v>134</v>
      </c>
      <c r="F17" s="101" t="s">
        <v>135</v>
      </c>
    </row>
    <row r="18" spans="2:6">
      <c r="B18" s="94">
        <v>1</v>
      </c>
      <c r="C18" s="94">
        <v>2</v>
      </c>
      <c r="D18" s="94">
        <v>3</v>
      </c>
      <c r="E18" s="94">
        <v>4</v>
      </c>
      <c r="F18" s="94" t="s">
        <v>9</v>
      </c>
    </row>
    <row r="19" spans="2:6">
      <c r="B19" s="120">
        <v>1</v>
      </c>
      <c r="C19" s="105" t="s">
        <v>31</v>
      </c>
      <c r="D19" s="106">
        <v>0</v>
      </c>
      <c r="E19" s="106"/>
      <c r="F19" s="106">
        <f>(D19*E19)/100</f>
        <v>0</v>
      </c>
    </row>
    <row r="20" spans="2:6">
      <c r="B20" s="120">
        <v>2</v>
      </c>
      <c r="C20" s="105" t="s">
        <v>144</v>
      </c>
      <c r="D20" s="106">
        <v>0</v>
      </c>
      <c r="E20" s="106"/>
      <c r="F20" s="106">
        <f t="shared" ref="F20:F21" si="1">(D20*E20)/100</f>
        <v>0</v>
      </c>
    </row>
    <row r="21" spans="2:6">
      <c r="B21" s="120">
        <v>3</v>
      </c>
      <c r="C21" s="105" t="s">
        <v>138</v>
      </c>
      <c r="D21" s="106">
        <v>0</v>
      </c>
      <c r="E21" s="106"/>
      <c r="F21" s="106">
        <f t="shared" si="1"/>
        <v>0</v>
      </c>
    </row>
    <row r="22" spans="2:6">
      <c r="B22" s="113" t="s">
        <v>83</v>
      </c>
      <c r="C22" s="114"/>
      <c r="D22" s="117">
        <f>SUM(D19:D21)</f>
        <v>0</v>
      </c>
      <c r="E22" s="117"/>
      <c r="F22" s="117">
        <f>SUM(F19:F21)</f>
        <v>0</v>
      </c>
    </row>
    <row r="24" spans="2:6">
      <c r="B24" s="95" t="s">
        <v>145</v>
      </c>
      <c r="C24" s="95"/>
      <c r="D24" s="95"/>
      <c r="E24" s="95"/>
      <c r="F24" s="95"/>
    </row>
    <row r="25" spans="2:6" ht="52.5">
      <c r="B25" s="101" t="s">
        <v>142</v>
      </c>
      <c r="C25" s="101" t="s">
        <v>26</v>
      </c>
      <c r="D25" s="101" t="s">
        <v>143</v>
      </c>
      <c r="E25" s="101" t="s">
        <v>134</v>
      </c>
      <c r="F25" s="101" t="s">
        <v>135</v>
      </c>
    </row>
    <row r="26" spans="2:6">
      <c r="B26" s="94">
        <v>1</v>
      </c>
      <c r="C26" s="94">
        <v>2</v>
      </c>
      <c r="D26" s="94">
        <v>3</v>
      </c>
      <c r="E26" s="94">
        <v>4</v>
      </c>
      <c r="F26" s="94" t="s">
        <v>9</v>
      </c>
    </row>
    <row r="27" spans="2:6">
      <c r="B27" s="120">
        <v>1</v>
      </c>
      <c r="C27" s="105" t="s">
        <v>146</v>
      </c>
      <c r="D27" s="106">
        <v>0</v>
      </c>
      <c r="E27" s="106"/>
      <c r="F27" s="106">
        <f>(D27*E27)/100</f>
        <v>0</v>
      </c>
    </row>
    <row r="28" spans="2:6">
      <c r="B28" s="120">
        <v>2</v>
      </c>
      <c r="C28" s="105" t="s">
        <v>147</v>
      </c>
      <c r="D28" s="106">
        <v>0</v>
      </c>
      <c r="E28" s="106"/>
      <c r="F28" s="106">
        <f t="shared" ref="F28:F29" si="2">(D28*E28)/100</f>
        <v>0</v>
      </c>
    </row>
    <row r="29" spans="2:6">
      <c r="B29" s="120">
        <v>3</v>
      </c>
      <c r="C29" s="34" t="s">
        <v>138</v>
      </c>
      <c r="D29" s="106">
        <v>0</v>
      </c>
      <c r="E29" s="106"/>
      <c r="F29" s="106">
        <f t="shared" si="2"/>
        <v>0</v>
      </c>
    </row>
    <row r="30" spans="2:6">
      <c r="B30" s="113" t="s">
        <v>83</v>
      </c>
      <c r="C30" s="114"/>
      <c r="D30" s="137">
        <f>SUM(D27:D29)</f>
        <v>0</v>
      </c>
      <c r="E30" s="137"/>
      <c r="F30" s="137">
        <f>SUM(F27:F29)</f>
        <v>0</v>
      </c>
    </row>
    <row r="32" spans="2:6">
      <c r="B32" s="95" t="s">
        <v>148</v>
      </c>
      <c r="C32" s="95"/>
      <c r="D32" s="95"/>
      <c r="E32" s="95"/>
      <c r="F32" s="95"/>
    </row>
    <row r="33" spans="2:6" ht="52.5">
      <c r="B33" s="101" t="s">
        <v>142</v>
      </c>
      <c r="C33" s="101" t="s">
        <v>26</v>
      </c>
      <c r="D33" s="101" t="s">
        <v>143</v>
      </c>
      <c r="E33" s="101" t="s">
        <v>134</v>
      </c>
      <c r="F33" s="101" t="s">
        <v>135</v>
      </c>
    </row>
    <row r="34" spans="2:6" ht="27" thickBot="1">
      <c r="B34" s="94">
        <v>1</v>
      </c>
      <c r="C34" s="94">
        <v>2</v>
      </c>
      <c r="D34" s="94">
        <v>3</v>
      </c>
      <c r="E34" s="94">
        <v>4</v>
      </c>
      <c r="F34" s="94" t="s">
        <v>9</v>
      </c>
    </row>
    <row r="35" spans="2:6" ht="27" thickBot="1">
      <c r="B35" s="120">
        <v>1</v>
      </c>
      <c r="C35" s="141" t="s">
        <v>149</v>
      </c>
      <c r="D35" s="106">
        <v>0</v>
      </c>
      <c r="E35" s="106"/>
      <c r="F35" s="106">
        <f t="shared" ref="F35:F38" si="3">(D35*E35)/100</f>
        <v>0</v>
      </c>
    </row>
    <row r="36" spans="2:6" ht="27" thickBot="1">
      <c r="B36" s="104">
        <v>2</v>
      </c>
      <c r="C36" s="142" t="s">
        <v>150</v>
      </c>
      <c r="D36" s="106">
        <v>0</v>
      </c>
      <c r="E36" s="106"/>
      <c r="F36" s="106">
        <f t="shared" si="3"/>
        <v>0</v>
      </c>
    </row>
    <row r="37" spans="2:6" ht="27" thickBot="1">
      <c r="B37" s="104">
        <v>3</v>
      </c>
      <c r="C37" s="142" t="s">
        <v>151</v>
      </c>
      <c r="D37" s="106">
        <v>0</v>
      </c>
      <c r="E37" s="106"/>
      <c r="F37" s="106">
        <f t="shared" si="3"/>
        <v>0</v>
      </c>
    </row>
    <row r="38" spans="2:6" ht="27" thickBot="1">
      <c r="B38" s="104">
        <v>4</v>
      </c>
      <c r="C38" s="142" t="s">
        <v>138</v>
      </c>
      <c r="D38" s="106">
        <v>0</v>
      </c>
      <c r="E38" s="106"/>
      <c r="F38" s="106">
        <f t="shared" si="3"/>
        <v>0</v>
      </c>
    </row>
    <row r="39" spans="2:6">
      <c r="B39" s="113" t="s">
        <v>83</v>
      </c>
      <c r="C39" s="114"/>
      <c r="D39" s="117">
        <f>SUM(D35:D38)</f>
        <v>0</v>
      </c>
      <c r="E39" s="117"/>
      <c r="F39" s="117">
        <f>SUM(F35:F38)</f>
        <v>0</v>
      </c>
    </row>
    <row r="40" spans="2:6" ht="27" thickBot="1"/>
    <row r="41" spans="2:6">
      <c r="B41" s="203" t="s">
        <v>152</v>
      </c>
      <c r="C41" s="204"/>
      <c r="D41" s="204"/>
      <c r="E41" s="204"/>
      <c r="F41" s="205"/>
    </row>
    <row r="42" spans="2:6">
      <c r="B42" s="212" t="s">
        <v>6</v>
      </c>
      <c r="C42" s="213" t="s">
        <v>153</v>
      </c>
      <c r="D42" s="213"/>
      <c r="E42" s="32"/>
      <c r="F42" s="209"/>
    </row>
    <row r="43" spans="2:6" ht="27" thickBot="1">
      <c r="B43" s="214" t="s">
        <v>6</v>
      </c>
      <c r="C43" s="215" t="e">
        <f>F14+F22+(F30/2)+(F39/3)</f>
        <v>#REF!</v>
      </c>
      <c r="D43" s="216" t="s">
        <v>7</v>
      </c>
      <c r="E43" s="174"/>
      <c r="F43" s="211"/>
    </row>
    <row r="44" spans="2:6" ht="27" thickBot="1"/>
    <row r="45" spans="2:6">
      <c r="B45" s="203" t="s">
        <v>194</v>
      </c>
      <c r="C45" s="204"/>
      <c r="D45" s="204"/>
      <c r="E45" s="204"/>
      <c r="F45" s="205"/>
    </row>
    <row r="46" spans="2:6">
      <c r="B46" s="206" t="s">
        <v>155</v>
      </c>
      <c r="C46" s="207" t="s">
        <v>195</v>
      </c>
      <c r="D46" s="207"/>
      <c r="E46" s="207"/>
      <c r="F46" s="208"/>
    </row>
    <row r="47" spans="2:6">
      <c r="B47" s="206" t="s">
        <v>155</v>
      </c>
      <c r="C47" s="207" t="s">
        <v>196</v>
      </c>
      <c r="D47" s="207"/>
      <c r="E47" s="32"/>
      <c r="F47" s="209"/>
    </row>
    <row r="48" spans="2:6" ht="27" thickBot="1">
      <c r="B48" s="210" t="s">
        <v>155</v>
      </c>
      <c r="C48" s="215">
        <f>(F30/2)+(2*F39/3)</f>
        <v>0</v>
      </c>
      <c r="D48" s="174"/>
      <c r="E48" s="174"/>
      <c r="F48" s="211"/>
    </row>
  </sheetData>
  <mergeCells count="12">
    <mergeCell ref="B45:F45"/>
    <mergeCell ref="C46:F46"/>
    <mergeCell ref="C47:D47"/>
    <mergeCell ref="B30:C30"/>
    <mergeCell ref="B32:F32"/>
    <mergeCell ref="B39:C39"/>
    <mergeCell ref="B1:F1"/>
    <mergeCell ref="B14:C14"/>
    <mergeCell ref="B16:F16"/>
    <mergeCell ref="B22:C22"/>
    <mergeCell ref="B24:F24"/>
    <mergeCell ref="B41:F41"/>
  </mergeCells>
  <printOptions horizontalCentered="1"/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"/>
  <sheetViews>
    <sheetView workbookViewId="0">
      <selection activeCell="C6" sqref="C6"/>
    </sheetView>
  </sheetViews>
  <sheetFormatPr defaultRowHeight="24"/>
  <cols>
    <col min="1" max="1" width="9.140625" style="1"/>
    <col min="2" max="2" width="7.140625" style="1" customWidth="1"/>
    <col min="3" max="3" width="10.85546875" style="1" customWidth="1"/>
    <col min="4" max="4" width="4.140625" style="1" customWidth="1"/>
    <col min="5" max="5" width="12.42578125" style="1" customWidth="1"/>
    <col min="6" max="6" width="20.5703125" style="1" customWidth="1"/>
    <col min="7" max="7" width="24" style="1" customWidth="1"/>
    <col min="8" max="16384" width="9.140625" style="1"/>
  </cols>
  <sheetData>
    <row r="1" spans="2:7">
      <c r="B1" s="75" t="s">
        <v>11</v>
      </c>
      <c r="C1" s="75"/>
      <c r="D1" s="75"/>
      <c r="E1" s="75"/>
      <c r="F1" s="75"/>
      <c r="G1" s="75"/>
    </row>
    <row r="2" spans="2:7">
      <c r="B2" s="50"/>
      <c r="C2" s="80" t="s">
        <v>12</v>
      </c>
      <c r="D2" s="80"/>
      <c r="E2" s="80"/>
      <c r="F2" s="80"/>
      <c r="G2" s="80"/>
    </row>
    <row r="3" spans="2:7">
      <c r="B3" s="16" t="s">
        <v>6</v>
      </c>
      <c r="C3" s="17" t="s">
        <v>13</v>
      </c>
      <c r="D3" s="17"/>
      <c r="E3" s="17"/>
    </row>
    <row r="4" spans="2:7">
      <c r="B4" s="16" t="s">
        <v>6</v>
      </c>
      <c r="C4" s="19">
        <v>0.1</v>
      </c>
      <c r="D4" s="19" t="s">
        <v>10</v>
      </c>
      <c r="E4" s="19" t="e">
        <f>'5'!C43</f>
        <v>#REF!</v>
      </c>
      <c r="F4" s="18" t="s">
        <v>7</v>
      </c>
    </row>
    <row r="5" spans="2:7">
      <c r="B5" s="16" t="s">
        <v>6</v>
      </c>
      <c r="C5" s="28" t="e">
        <f>C4*E4</f>
        <v>#REF!</v>
      </c>
      <c r="D5" s="79" t="s">
        <v>7</v>
      </c>
      <c r="E5" s="79"/>
    </row>
  </sheetData>
  <mergeCells count="3">
    <mergeCell ref="D5:E5"/>
    <mergeCell ref="B1:G1"/>
    <mergeCell ref="C2:G2"/>
  </mergeCells>
  <printOptions horizontalCentered="1"/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1" sqref="G1"/>
    </sheetView>
  </sheetViews>
  <sheetFormatPr defaultRowHeight="39.75"/>
  <cols>
    <col min="1" max="1" width="9.140625" style="36"/>
    <col min="2" max="2" width="9.140625" style="143" customWidth="1"/>
    <col min="3" max="3" width="10.85546875" style="36" customWidth="1"/>
    <col min="4" max="4" width="12.42578125" style="36" customWidth="1"/>
    <col min="5" max="5" width="10" style="36" customWidth="1"/>
    <col min="6" max="6" width="19.85546875" style="151" customWidth="1"/>
    <col min="7" max="7" width="11.42578125" style="36" customWidth="1"/>
    <col min="8" max="8" width="12.140625" style="36" customWidth="1"/>
    <col min="9" max="16384" width="9.140625" style="36"/>
  </cols>
  <sheetData>
    <row r="1" spans="1:13">
      <c r="A1" s="34"/>
      <c r="B1" s="144"/>
      <c r="C1" s="34"/>
      <c r="D1" s="34"/>
      <c r="E1" s="34"/>
      <c r="F1" s="145"/>
      <c r="G1" s="34"/>
      <c r="H1" s="34"/>
      <c r="I1" s="34"/>
    </row>
    <row r="2" spans="1:13" ht="40.5" thickBot="1">
      <c r="A2" s="34"/>
      <c r="B2" s="144"/>
      <c r="C2" s="34"/>
      <c r="D2" s="34"/>
      <c r="E2" s="34"/>
      <c r="F2" s="145"/>
      <c r="G2" s="34"/>
      <c r="H2" s="34"/>
      <c r="I2" s="34"/>
    </row>
    <row r="3" spans="1:13" ht="34.5" customHeight="1">
      <c r="A3" s="34"/>
      <c r="B3" s="183" t="s">
        <v>159</v>
      </c>
      <c r="C3" s="184"/>
      <c r="D3" s="184"/>
      <c r="E3" s="184"/>
      <c r="F3" s="184"/>
      <c r="G3" s="184"/>
      <c r="H3" s="184"/>
      <c r="I3" s="185"/>
      <c r="J3" s="154"/>
      <c r="K3" s="154"/>
      <c r="L3" s="154"/>
      <c r="M3" s="155"/>
    </row>
    <row r="4" spans="1:13" ht="39" customHeight="1">
      <c r="A4" s="34"/>
      <c r="B4" s="156" t="s">
        <v>155</v>
      </c>
      <c r="C4" s="186" t="s">
        <v>154</v>
      </c>
      <c r="D4" s="186"/>
      <c r="E4" s="186"/>
      <c r="F4" s="186"/>
      <c r="G4" s="186"/>
      <c r="H4" s="186"/>
      <c r="I4" s="186"/>
      <c r="J4" s="186"/>
      <c r="K4" s="158"/>
      <c r="L4" s="158"/>
      <c r="M4" s="159"/>
    </row>
    <row r="5" spans="1:13">
      <c r="A5" s="34"/>
      <c r="B5" s="156"/>
      <c r="C5" s="32"/>
      <c r="D5" s="32"/>
      <c r="E5" s="32"/>
      <c r="F5" s="157"/>
      <c r="G5" s="32"/>
      <c r="H5" s="32"/>
      <c r="I5" s="32"/>
      <c r="J5" s="158"/>
      <c r="K5" s="158"/>
      <c r="L5" s="158"/>
      <c r="M5" s="159"/>
    </row>
    <row r="6" spans="1:13">
      <c r="A6" s="34"/>
      <c r="B6" s="177" t="s">
        <v>155</v>
      </c>
      <c r="C6" s="158"/>
      <c r="D6" s="157" t="e">
        <f>'6'!C5</f>
        <v>#REF!</v>
      </c>
      <c r="E6" s="178" t="s">
        <v>156</v>
      </c>
      <c r="F6" s="157">
        <f>'3'!J26</f>
        <v>0</v>
      </c>
      <c r="G6" s="32"/>
      <c r="H6" s="32"/>
      <c r="I6" s="32"/>
      <c r="J6" s="158"/>
      <c r="K6" s="158"/>
      <c r="L6" s="158"/>
      <c r="M6" s="159"/>
    </row>
    <row r="7" spans="1:13" ht="40.5" thickBot="1">
      <c r="A7" s="34"/>
      <c r="B7" s="179" t="s">
        <v>155</v>
      </c>
      <c r="C7" s="180"/>
      <c r="D7" s="182" t="e">
        <f>D6/F6</f>
        <v>#REF!</v>
      </c>
      <c r="E7" s="174"/>
      <c r="F7" s="181"/>
      <c r="G7" s="174"/>
      <c r="H7" s="174"/>
      <c r="I7" s="174"/>
      <c r="J7" s="180"/>
      <c r="K7" s="180"/>
      <c r="L7" s="180"/>
      <c r="M7" s="175"/>
    </row>
    <row r="8" spans="1:13">
      <c r="A8" s="34"/>
      <c r="B8" s="144"/>
      <c r="C8" s="34"/>
      <c r="D8" s="34"/>
      <c r="E8" s="34"/>
      <c r="F8" s="145"/>
      <c r="G8" s="34"/>
      <c r="H8" s="34"/>
      <c r="I8" s="34"/>
    </row>
    <row r="9" spans="1:13" ht="40.5" thickBot="1">
      <c r="A9" s="34"/>
      <c r="B9" s="144"/>
      <c r="C9" s="34"/>
      <c r="D9" s="34"/>
      <c r="E9" s="34"/>
      <c r="F9" s="145"/>
      <c r="G9" s="34"/>
      <c r="H9" s="34"/>
      <c r="I9" s="34"/>
    </row>
    <row r="10" spans="1:13">
      <c r="A10" s="34"/>
      <c r="B10" s="152" t="s">
        <v>157</v>
      </c>
      <c r="C10" s="153"/>
      <c r="D10" s="153"/>
      <c r="E10" s="153"/>
      <c r="F10" s="153"/>
      <c r="G10" s="153"/>
      <c r="H10" s="153"/>
      <c r="I10" s="153"/>
      <c r="J10" s="153"/>
      <c r="K10" s="154"/>
      <c r="L10" s="154"/>
      <c r="M10" s="155"/>
    </row>
    <row r="11" spans="1:13">
      <c r="A11" s="34"/>
      <c r="B11" s="156"/>
      <c r="C11" s="32" t="s">
        <v>158</v>
      </c>
      <c r="D11" s="32"/>
      <c r="E11" s="32"/>
      <c r="F11" s="157"/>
      <c r="G11" s="32"/>
      <c r="H11" s="32"/>
      <c r="I11" s="32"/>
      <c r="J11" s="158"/>
      <c r="K11" s="158"/>
      <c r="L11" s="158"/>
      <c r="M11" s="159"/>
    </row>
    <row r="12" spans="1:13" ht="23.25" customHeight="1">
      <c r="A12" s="146"/>
      <c r="B12" s="160"/>
      <c r="C12" s="161"/>
      <c r="D12" s="161"/>
      <c r="E12" s="161"/>
      <c r="F12" s="162"/>
      <c r="G12" s="161"/>
      <c r="H12" s="161"/>
      <c r="I12" s="161"/>
      <c r="J12" s="161"/>
      <c r="K12" s="161"/>
      <c r="L12" s="32"/>
      <c r="M12" s="159"/>
    </row>
    <row r="13" spans="1:13">
      <c r="A13" s="146"/>
      <c r="B13" s="163" t="s">
        <v>155</v>
      </c>
      <c r="C13" s="164" t="s">
        <v>160</v>
      </c>
      <c r="D13" s="164"/>
      <c r="E13" s="164"/>
      <c r="F13" s="164"/>
      <c r="G13" s="165" t="s">
        <v>161</v>
      </c>
      <c r="H13" s="164" t="s">
        <v>162</v>
      </c>
      <c r="I13" s="164"/>
      <c r="J13" s="164"/>
      <c r="K13" s="164"/>
      <c r="L13" s="164"/>
      <c r="M13" s="166"/>
    </row>
    <row r="14" spans="1:13">
      <c r="A14" s="146"/>
      <c r="B14" s="163" t="s">
        <v>155</v>
      </c>
      <c r="C14" s="167" t="e">
        <f>'6'!C5</f>
        <v>#REF!</v>
      </c>
      <c r="D14" s="168"/>
      <c r="E14" s="168"/>
      <c r="F14" s="162"/>
      <c r="G14" s="165" t="s">
        <v>161</v>
      </c>
      <c r="H14" s="169">
        <f>'3'!J26</f>
        <v>0</v>
      </c>
      <c r="I14" s="161"/>
      <c r="J14" s="161"/>
      <c r="K14" s="161"/>
      <c r="L14" s="32"/>
      <c r="M14" s="159"/>
    </row>
    <row r="15" spans="1:13" ht="40.5" thickBot="1">
      <c r="A15" s="146"/>
      <c r="B15" s="170" t="s">
        <v>155</v>
      </c>
      <c r="C15" s="176" t="e">
        <f>C14-H14</f>
        <v>#REF!</v>
      </c>
      <c r="D15" s="171"/>
      <c r="E15" s="171"/>
      <c r="F15" s="171"/>
      <c r="G15" s="172"/>
      <c r="H15" s="173"/>
      <c r="I15" s="173"/>
      <c r="J15" s="173"/>
      <c r="K15" s="173"/>
      <c r="L15" s="174"/>
      <c r="M15" s="175"/>
    </row>
    <row r="16" spans="1:13" ht="40.5" thickBot="1">
      <c r="A16" s="146"/>
      <c r="B16" s="150"/>
      <c r="C16" s="149"/>
      <c r="D16" s="149"/>
      <c r="E16" s="146"/>
      <c r="F16" s="148"/>
      <c r="G16" s="146"/>
      <c r="H16" s="146"/>
      <c r="I16" s="146"/>
      <c r="J16" s="146"/>
      <c r="K16" s="146"/>
      <c r="L16" s="34"/>
    </row>
    <row r="17" spans="1:13">
      <c r="A17" s="34"/>
      <c r="B17" s="152" t="s">
        <v>163</v>
      </c>
      <c r="C17" s="153"/>
      <c r="D17" s="153"/>
      <c r="E17" s="153"/>
      <c r="F17" s="153"/>
      <c r="G17" s="153"/>
      <c r="H17" s="153"/>
      <c r="I17" s="153"/>
      <c r="J17" s="153"/>
      <c r="K17" s="154"/>
      <c r="L17" s="154"/>
      <c r="M17" s="155"/>
    </row>
    <row r="18" spans="1:13">
      <c r="A18" s="34"/>
      <c r="B18" s="156"/>
      <c r="C18" s="32" t="s">
        <v>164</v>
      </c>
      <c r="D18" s="32"/>
      <c r="E18" s="32"/>
      <c r="F18" s="157"/>
      <c r="G18" s="32"/>
      <c r="H18" s="32"/>
      <c r="I18" s="32"/>
      <c r="J18" s="158"/>
      <c r="K18" s="158"/>
      <c r="L18" s="158"/>
      <c r="M18" s="159"/>
    </row>
    <row r="19" spans="1:13">
      <c r="A19" s="146"/>
      <c r="B19" s="160"/>
      <c r="C19" s="161"/>
      <c r="D19" s="161"/>
      <c r="E19" s="161"/>
      <c r="F19" s="162"/>
      <c r="G19" s="161"/>
      <c r="H19" s="161"/>
      <c r="I19" s="161"/>
      <c r="J19" s="161"/>
      <c r="K19" s="161"/>
      <c r="L19" s="32"/>
      <c r="M19" s="159"/>
    </row>
    <row r="20" spans="1:13">
      <c r="A20" s="146"/>
      <c r="B20" s="163" t="s">
        <v>155</v>
      </c>
      <c r="C20" s="164" t="s">
        <v>162</v>
      </c>
      <c r="D20" s="164"/>
      <c r="E20" s="164"/>
      <c r="F20" s="164"/>
      <c r="G20" s="165" t="s">
        <v>161</v>
      </c>
      <c r="H20" s="164" t="s">
        <v>160</v>
      </c>
      <c r="I20" s="164"/>
      <c r="J20" s="164"/>
      <c r="K20" s="164"/>
      <c r="L20" s="164"/>
      <c r="M20" s="166"/>
    </row>
    <row r="21" spans="1:13">
      <c r="A21" s="146"/>
      <c r="B21" s="163" t="s">
        <v>155</v>
      </c>
      <c r="C21" s="167">
        <f>'3'!J26</f>
        <v>0</v>
      </c>
      <c r="D21" s="168"/>
      <c r="E21" s="168"/>
      <c r="F21" s="162"/>
      <c r="G21" s="165" t="s">
        <v>161</v>
      </c>
      <c r="H21" s="169" t="e">
        <f>'6'!C5</f>
        <v>#REF!</v>
      </c>
      <c r="I21" s="161"/>
      <c r="J21" s="161"/>
      <c r="K21" s="161"/>
      <c r="L21" s="32"/>
      <c r="M21" s="159"/>
    </row>
    <row r="22" spans="1:13" ht="40.5" thickBot="1">
      <c r="A22" s="146"/>
      <c r="B22" s="170" t="s">
        <v>155</v>
      </c>
      <c r="C22" s="176" t="e">
        <f>C21-H21</f>
        <v>#REF!</v>
      </c>
      <c r="D22" s="171"/>
      <c r="E22" s="171"/>
      <c r="F22" s="171"/>
      <c r="G22" s="172"/>
      <c r="H22" s="173"/>
      <c r="I22" s="173"/>
      <c r="J22" s="173"/>
      <c r="K22" s="173"/>
      <c r="L22" s="174"/>
      <c r="M22" s="175"/>
    </row>
    <row r="23" spans="1:13">
      <c r="A23" s="146"/>
      <c r="B23" s="147"/>
      <c r="C23" s="146"/>
      <c r="D23" s="146"/>
      <c r="E23" s="146"/>
      <c r="F23" s="148"/>
      <c r="G23" s="146"/>
      <c r="H23" s="146"/>
      <c r="I23" s="146"/>
      <c r="J23" s="146"/>
      <c r="K23" s="146"/>
      <c r="L23" s="34"/>
    </row>
    <row r="24" spans="1:13">
      <c r="A24" s="146"/>
      <c r="B24" s="147"/>
      <c r="C24" s="146"/>
      <c r="D24" s="146"/>
      <c r="E24" s="146"/>
      <c r="F24" s="148"/>
      <c r="G24" s="146"/>
      <c r="H24" s="146"/>
      <c r="I24" s="146"/>
      <c r="J24" s="146"/>
      <c r="K24" s="146"/>
      <c r="L24" s="34"/>
    </row>
    <row r="25" spans="1:13">
      <c r="A25" s="34"/>
      <c r="B25" s="144"/>
      <c r="C25" s="34"/>
      <c r="D25" s="34"/>
      <c r="E25" s="34"/>
      <c r="F25" s="145"/>
      <c r="G25" s="34"/>
      <c r="H25" s="34"/>
      <c r="I25" s="34"/>
      <c r="J25" s="34"/>
      <c r="K25" s="34"/>
      <c r="L25" s="34"/>
    </row>
  </sheetData>
  <mergeCells count="8">
    <mergeCell ref="C20:F20"/>
    <mergeCell ref="H20:M20"/>
    <mergeCell ref="B10:J10"/>
    <mergeCell ref="C13:F13"/>
    <mergeCell ref="H13:M13"/>
    <mergeCell ref="B17:J17"/>
    <mergeCell ref="C4:J4"/>
    <mergeCell ref="B3:H3"/>
  </mergeCells>
  <printOptions horizontalCentered="1"/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8"/>
  <sheetViews>
    <sheetView workbookViewId="0">
      <selection activeCell="B9" sqref="B9"/>
    </sheetView>
  </sheetViews>
  <sheetFormatPr defaultRowHeight="26.25"/>
  <cols>
    <col min="1" max="1" width="9.140625" style="34"/>
    <col min="2" max="2" width="9.85546875" style="34" customWidth="1"/>
    <col min="3" max="3" width="24.5703125" style="34" customWidth="1"/>
    <col min="4" max="4" width="14" style="34" customWidth="1"/>
    <col min="5" max="5" width="22.5703125" style="34" customWidth="1"/>
    <col min="6" max="6" width="31.85546875" style="34" customWidth="1"/>
    <col min="7" max="16384" width="9.140625" style="34"/>
  </cols>
  <sheetData>
    <row r="1" spans="2:6">
      <c r="B1" s="187" t="s">
        <v>165</v>
      </c>
      <c r="C1" s="95"/>
      <c r="D1" s="95"/>
      <c r="E1" s="95"/>
      <c r="F1" s="95"/>
    </row>
    <row r="2" spans="2:6">
      <c r="B2" s="96"/>
      <c r="C2" s="96"/>
      <c r="D2" s="98" t="s">
        <v>1</v>
      </c>
      <c r="E2" s="99"/>
      <c r="F2" s="99"/>
    </row>
    <row r="3" spans="2:6" ht="51.75" customHeight="1">
      <c r="B3" s="125" t="s">
        <v>123</v>
      </c>
      <c r="C3" s="101" t="s">
        <v>166</v>
      </c>
      <c r="D3" s="101" t="s">
        <v>32</v>
      </c>
      <c r="E3" s="101" t="s">
        <v>167</v>
      </c>
      <c r="F3" s="101" t="s">
        <v>168</v>
      </c>
    </row>
    <row r="4" spans="2:6" ht="22.5" customHeight="1">
      <c r="B4" s="94">
        <v>1</v>
      </c>
      <c r="C4" s="94">
        <v>2</v>
      </c>
      <c r="D4" s="94">
        <v>3</v>
      </c>
      <c r="E4" s="94">
        <v>4</v>
      </c>
      <c r="F4" s="94" t="s">
        <v>14</v>
      </c>
    </row>
    <row r="5" spans="2:6" ht="52.5">
      <c r="B5" s="104">
        <v>1</v>
      </c>
      <c r="C5" s="105" t="s">
        <v>169</v>
      </c>
      <c r="D5" s="106">
        <v>0</v>
      </c>
      <c r="E5" s="111">
        <v>50</v>
      </c>
      <c r="F5" s="106">
        <f>(D5*E5)/100</f>
        <v>0</v>
      </c>
    </row>
    <row r="6" spans="2:6">
      <c r="B6" s="104">
        <v>2</v>
      </c>
      <c r="C6" s="105" t="s">
        <v>170</v>
      </c>
      <c r="D6" s="106">
        <v>0</v>
      </c>
      <c r="E6" s="111">
        <v>200</v>
      </c>
      <c r="F6" s="106">
        <f t="shared" ref="F6:F7" si="0">(D6*E6)/100</f>
        <v>0</v>
      </c>
    </row>
    <row r="7" spans="2:6">
      <c r="B7" s="104">
        <v>3</v>
      </c>
      <c r="C7" s="105" t="s">
        <v>171</v>
      </c>
      <c r="D7" s="106">
        <v>0</v>
      </c>
      <c r="E7" s="111">
        <v>800</v>
      </c>
      <c r="F7" s="106">
        <f t="shared" si="0"/>
        <v>0</v>
      </c>
    </row>
    <row r="8" spans="2:6">
      <c r="B8" s="188"/>
      <c r="C8" s="115" t="s">
        <v>83</v>
      </c>
      <c r="D8" s="117">
        <f>SUM(D5:D7)</f>
        <v>0</v>
      </c>
      <c r="E8" s="117"/>
      <c r="F8" s="117">
        <f>SUM(F5:F7)</f>
        <v>0</v>
      </c>
    </row>
  </sheetData>
  <mergeCells count="2">
    <mergeCell ref="B1:F1"/>
    <mergeCell ref="B2:C2"/>
  </mergeCells>
  <printOptions horizontalCentere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Village info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morya computers</dc:creator>
  <cp:lastModifiedBy>Ruby</cp:lastModifiedBy>
  <cp:lastPrinted>2017-09-21T03:26:32Z</cp:lastPrinted>
  <dcterms:created xsi:type="dcterms:W3CDTF">2016-09-15T11:42:45Z</dcterms:created>
  <dcterms:modified xsi:type="dcterms:W3CDTF">2018-04-21T06:56:44Z</dcterms:modified>
</cp:coreProperties>
</file>